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lara_friggieri-cordina_gov_mt/Documents/Dissemination and Communication Unit/Old Dissemination Products_Shared/SHARON releases/News Releases 2026/Finance/Gov Fin Dat_Jan 2026/"/>
    </mc:Choice>
  </mc:AlternateContent>
  <xr:revisionPtr revIDLastSave="0" documentId="8_{9BE00BB3-D56C-45AF-8BB6-C74E78842DB3}" xr6:coauthVersionLast="47" xr6:coauthVersionMax="47" xr10:uidLastSave="{00000000-0000-0000-0000-000000000000}"/>
  <bookViews>
    <workbookView xWindow="-120" yWindow="-120" windowWidth="20730" windowHeight="11040" xr2:uid="{D43CDFBC-F0C5-472C-B6E6-C4802B93CA6D}"/>
  </bookViews>
  <sheets>
    <sheet name="Table 1" sheetId="1" r:id="rId1"/>
    <sheet name="Table 2" sheetId="2" r:id="rId2"/>
    <sheet name="Table 3" sheetId="3" r:id="rId3"/>
    <sheet name="Table 4" sheetId="4" r:id="rId4"/>
  </sheets>
  <externalReferences>
    <externalReference r:id="rId5"/>
  </externalReferences>
  <definedNames>
    <definedName name="_xlnm.Criteria" localSheetId="1">#REF!</definedName>
    <definedName name="_xlnm.Criteria">#REF!</definedName>
    <definedName name="_xlnm.Database" localSheetId="1">#REF!</definedName>
    <definedName name="_xlnm.Database">#REF!</definedName>
    <definedName name="e" localSheetId="1">#REF!</definedName>
    <definedName name="e">#REF!</definedName>
    <definedName name="_xlnm.Extract" localSheetId="1">!#REF!</definedName>
    <definedName name="_xlnm.Extract">#REF!</definedName>
    <definedName name="pages" localSheetId="1">#REF!</definedName>
    <definedName name="pages">#REF!</definedName>
    <definedName name="sum" localSheetId="1">!#REF!</definedName>
    <definedName name="sum">#REF!</definedName>
    <definedName name="t" localSheetId="1">!#REF!</definedName>
    <definedName name="t">#REF!</definedName>
    <definedName name="w" localSheetId="1">!#REF!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4" l="1"/>
  <c r="E13" i="4"/>
  <c r="E12" i="4"/>
  <c r="E11" i="4"/>
  <c r="E10" i="4"/>
  <c r="E9" i="4"/>
  <c r="D7" i="4"/>
  <c r="E7" i="4" s="1"/>
  <c r="F7" i="4" s="1"/>
  <c r="C7" i="4"/>
  <c r="B7" i="4"/>
  <c r="E16" i="3"/>
  <c r="D16" i="3"/>
  <c r="F16" i="3" s="1"/>
  <c r="C16" i="3"/>
  <c r="E7" i="3"/>
  <c r="F7" i="3" s="1"/>
  <c r="D7" i="3"/>
  <c r="D26" i="3" s="1"/>
  <c r="C7" i="3"/>
  <c r="C26" i="3" s="1"/>
  <c r="G30" i="2"/>
  <c r="F30" i="2"/>
  <c r="E30" i="2"/>
  <c r="D30" i="2"/>
  <c r="C30" i="2"/>
  <c r="B30" i="2"/>
  <c r="J29" i="2"/>
  <c r="I29" i="2"/>
  <c r="H29" i="2"/>
  <c r="J28" i="2"/>
  <c r="I28" i="2"/>
  <c r="H28" i="2"/>
  <c r="J27" i="2"/>
  <c r="I27" i="2"/>
  <c r="H27" i="2"/>
  <c r="J26" i="2"/>
  <c r="I26" i="2"/>
  <c r="H26" i="2"/>
  <c r="J25" i="2"/>
  <c r="I25" i="2"/>
  <c r="H25" i="2"/>
  <c r="J24" i="2"/>
  <c r="J30" i="2" s="1"/>
  <c r="I24" i="2"/>
  <c r="H24" i="2"/>
  <c r="H30" i="2" s="1"/>
  <c r="J23" i="2"/>
  <c r="I23" i="2"/>
  <c r="H23" i="2"/>
  <c r="J22" i="2"/>
  <c r="I22" i="2"/>
  <c r="H22" i="2"/>
  <c r="J21" i="2"/>
  <c r="I21" i="2"/>
  <c r="H21" i="2"/>
  <c r="J20" i="2"/>
  <c r="I20" i="2"/>
  <c r="I30" i="2" s="1"/>
  <c r="H20" i="2"/>
  <c r="M16" i="2"/>
  <c r="L16" i="2"/>
  <c r="K16" i="2"/>
  <c r="J16" i="2"/>
  <c r="I16" i="2"/>
  <c r="H16" i="2"/>
  <c r="G16" i="2"/>
  <c r="F16" i="2"/>
  <c r="E16" i="2"/>
  <c r="D16" i="2"/>
  <c r="C16" i="2"/>
  <c r="B16" i="2"/>
  <c r="E51" i="1" a="1"/>
  <c r="E51" i="1" s="1"/>
  <c r="E50" i="1" a="1"/>
  <c r="E50" i="1" s="1"/>
  <c r="E49" i="1" a="1"/>
  <c r="E49" i="1" s="1"/>
  <c r="E45" i="1" a="1"/>
  <c r="E45" i="1" s="1"/>
  <c r="E44" i="1" a="1"/>
  <c r="E44" i="1" s="1"/>
  <c r="E43" i="1" a="1"/>
  <c r="E43" i="1" s="1"/>
  <c r="E42" i="1" a="1"/>
  <c r="E42" i="1" s="1"/>
  <c r="E35" i="1" a="1"/>
  <c r="E35" i="1" s="1"/>
  <c r="F35" i="1" s="1"/>
  <c r="E33" i="1" a="1"/>
  <c r="E33" i="1" s="1"/>
  <c r="F33" i="1" s="1"/>
  <c r="E31" i="1" a="1"/>
  <c r="E31" i="1" s="1"/>
  <c r="E30" i="1" a="1"/>
  <c r="E30" i="1" s="1"/>
  <c r="E29" i="1"/>
  <c r="E29" i="1" a="1"/>
  <c r="E28" i="1" a="1"/>
  <c r="E28" i="1" s="1"/>
  <c r="D27" i="1"/>
  <c r="C27" i="1"/>
  <c r="E27" i="1" s="1" a="1"/>
  <c r="E27" i="1" s="1"/>
  <c r="F27" i="1" s="1"/>
  <c r="B27" i="1"/>
  <c r="B25" i="1" s="1"/>
  <c r="B37" i="1" s="1"/>
  <c r="D25" i="1"/>
  <c r="D37" i="1" s="1"/>
  <c r="E23" i="1"/>
  <c r="E23" i="1" a="1"/>
  <c r="E22" i="1" a="1"/>
  <c r="E22" i="1" s="1"/>
  <c r="E21" i="1" a="1"/>
  <c r="E21" i="1" s="1"/>
  <c r="E20" i="1" a="1"/>
  <c r="E20" i="1" s="1"/>
  <c r="E19" i="1"/>
  <c r="E19" i="1" a="1"/>
  <c r="E18" i="1" a="1"/>
  <c r="E18" i="1" s="1"/>
  <c r="E17" i="1" a="1"/>
  <c r="E17" i="1" s="1"/>
  <c r="E16" i="1" a="1"/>
  <c r="E16" i="1" s="1"/>
  <c r="E15" i="1"/>
  <c r="E15" i="1" a="1"/>
  <c r="E14" i="1" a="1"/>
  <c r="E14" i="1" s="1"/>
  <c r="E13" i="1" a="1"/>
  <c r="E13" i="1" s="1"/>
  <c r="E12" i="1" a="1"/>
  <c r="E12" i="1" s="1"/>
  <c r="E11" i="1"/>
  <c r="E11" i="1" a="1"/>
  <c r="E10" i="1" a="1"/>
  <c r="E10" i="1" s="1"/>
  <c r="E9" i="1" a="1"/>
  <c r="E9" i="1" s="1"/>
  <c r="E8" i="1" a="1"/>
  <c r="E8" i="1" s="1"/>
  <c r="F7" i="1"/>
  <c r="E7" i="1"/>
  <c r="D7" i="1"/>
  <c r="C7" i="1"/>
  <c r="B7" i="1"/>
  <c r="C25" i="1" l="1"/>
  <c r="E25" i="1" s="1" a="1"/>
  <c r="E25" i="1" s="1"/>
  <c r="F25" i="1" s="1"/>
  <c r="E26" i="3"/>
  <c r="F26" i="3" s="1"/>
  <c r="G26" i="3" s="1"/>
  <c r="C37" i="1" l="1"/>
  <c r="E37" i="1" s="1" a="1"/>
  <c r="E37" i="1" s="1"/>
  <c r="F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<sst xmlns="http://schemas.openxmlformats.org/spreadsheetml/2006/main" count="221" uniqueCount="110">
  <si>
    <t>Table 1.  Revenue/Expenditure categories by period and description</t>
  </si>
  <si>
    <t>Description</t>
  </si>
  <si>
    <t>January   2024</t>
  </si>
  <si>
    <t>January   2025</t>
  </si>
  <si>
    <t>January   2026</t>
  </si>
  <si>
    <t>January 2026 /                       January 2025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</si>
  <si>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</si>
  <si>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</si>
  <si>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</si>
  <si>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</si>
  <si>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</si>
  <si>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</si>
  <si>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</si>
  <si>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</si>
  <si>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</si>
  <si>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</si>
  <si>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Sales-Goods</t>
  </si>
  <si>
    <t xml:space="preserve">     Sales-Services</t>
  </si>
  <si>
    <t xml:space="preserve">     Sales-Others</t>
  </si>
  <si>
    <t>-</t>
  </si>
  <si>
    <t xml:space="preserve">     Reimbursements</t>
  </si>
  <si>
    <t xml:space="preserve">     Central Bank of Malta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</si>
  <si>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</si>
  <si>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</si>
  <si>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</si>
  <si>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</si>
  <si>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</si>
  <si>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</si>
  <si>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</si>
  <si>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</si>
  <si>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</si>
  <si>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</si>
  <si>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</si>
  <si>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</si>
  <si>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</si>
  <si>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</si>
  <si>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</si>
  <si>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</si>
  <si>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</si>
  <si>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</si>
  <si>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</si>
  <si>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</si>
  <si>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</si>
  <si>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</si>
  <si>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</si>
  <si>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</si>
  <si>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</si>
  <si>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</si>
  <si>
    <r>
      <t>Table 2. Government expenditure by COFOG</t>
    </r>
    <r>
      <rPr>
        <b/>
        <vertAlign val="superscript"/>
        <sz val="9"/>
        <color rgb="FF000000"/>
        <rFont val="Arial"/>
        <family val="2"/>
      </rPr>
      <t>1</t>
    </r>
    <r>
      <rPr>
        <b/>
        <sz val="9"/>
        <color rgb="FF000000"/>
        <rFont val="Arial"/>
        <family val="2"/>
      </rPr>
      <t xml:space="preserve"> category, period and description</t>
    </r>
  </si>
  <si>
    <t>COFOG</t>
  </si>
  <si>
    <t>General public services</t>
  </si>
  <si>
    <t>Defence</t>
  </si>
  <si>
    <t>Public order and safety</t>
  </si>
  <si>
    <t>Economic affairs</t>
  </si>
  <si>
    <t>Environment protection</t>
  </si>
  <si>
    <t>Housing and community amenities</t>
  </si>
  <si>
    <t>Health</t>
  </si>
  <si>
    <t>Recreation, culture and religion</t>
  </si>
  <si>
    <t>Education</t>
  </si>
  <si>
    <t>Social protection</t>
  </si>
  <si>
    <t xml:space="preserve">Total </t>
  </si>
  <si>
    <t>Interest Expenditure</t>
  </si>
  <si>
    <t>Total Expenditure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</si>
  <si>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Refer to methodological note 7.</t>
    </r>
  </si>
  <si>
    <r>
      <t>Table 3. Consolidated Fund data in ESA 2010</t>
    </r>
    <r>
      <rPr>
        <b/>
        <vertAlign val="superscript"/>
        <sz val="9"/>
        <rFont val="Arial"/>
        <family val="2"/>
      </rPr>
      <t>1</t>
    </r>
    <r>
      <rPr>
        <b/>
        <sz val="9"/>
        <rFont val="Arial"/>
        <family val="2"/>
      </rPr>
      <t xml:space="preserve"> codes by period and description</t>
    </r>
  </si>
  <si>
    <t>ESA
code</t>
  </si>
  <si>
    <t>1. Total Revenue</t>
  </si>
  <si>
    <t>Market Output</t>
  </si>
  <si>
    <t>P11</t>
  </si>
  <si>
    <t>Taxes on Production and Imports</t>
  </si>
  <si>
    <t>D2</t>
  </si>
  <si>
    <t>Property income receivable</t>
  </si>
  <si>
    <t>D4</t>
  </si>
  <si>
    <t>Current taxes on income, wealth, etc</t>
  </si>
  <si>
    <t>D5</t>
  </si>
  <si>
    <t>Net social contributions</t>
  </si>
  <si>
    <t>D61</t>
  </si>
  <si>
    <t>Current transfers receivable</t>
  </si>
  <si>
    <t>D7</t>
  </si>
  <si>
    <t>Capital transfers receivable</t>
  </si>
  <si>
    <t>D9</t>
  </si>
  <si>
    <t>2. Total Expenditure</t>
  </si>
  <si>
    <t>Intermediate Consumption</t>
  </si>
  <si>
    <t>P2</t>
  </si>
  <si>
    <t>Gross Capital Formation</t>
  </si>
  <si>
    <t>P5g+NP</t>
  </si>
  <si>
    <t xml:space="preserve">Compensation of Employees </t>
  </si>
  <si>
    <t>D1</t>
  </si>
  <si>
    <t>Property income payable</t>
  </si>
  <si>
    <t>Subsidies</t>
  </si>
  <si>
    <t>D3</t>
  </si>
  <si>
    <t>Social Benefits and social transfers in kind</t>
  </si>
  <si>
    <t xml:space="preserve">D62+D632 </t>
  </si>
  <si>
    <t>Current transfers payable</t>
  </si>
  <si>
    <t xml:space="preserve">Capital transfers payable </t>
  </si>
  <si>
    <t>(1-2) Consolidated Fund Surplus/Deficit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</si>
  <si>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Refer to methodological note 8.</t>
    </r>
  </si>
  <si>
    <t>Table 4.  Central Government debt by month and description</t>
  </si>
  <si>
    <t>January   
2024</t>
  </si>
  <si>
    <t>January   
2025</t>
  </si>
  <si>
    <t>January   
2026</t>
  </si>
  <si>
    <t>January 2026 /               
January 2025</t>
  </si>
  <si>
    <t>Total Central Government Debt</t>
  </si>
  <si>
    <t>of which:</t>
  </si>
  <si>
    <t xml:space="preserve">     Treasury Bills</t>
  </si>
  <si>
    <t xml:space="preserve">     Malta Government Stocks</t>
  </si>
  <si>
    <t xml:space="preserve">     62+ Malta Government Savings Bond</t>
  </si>
  <si>
    <t xml:space="preserve">     Foreign Loans</t>
  </si>
  <si>
    <t xml:space="preserve">     MGSF investments in Government Debt </t>
  </si>
  <si>
    <t xml:space="preserve">     Euro coins issued in the name of the Treasury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</si>
</sst>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_-* #,##0.0_-;\-* #,##0.0_-;_-* &quot;-&quot;??_-;_-@_-"/>
    <numFmt numFmtId="168" formatCode="_-* #,##0_-;\-* #,##0_-;_-* &quot;-&quot;??_-;_-@_-"/>
    <numFmt numFmtId="169" formatCode="&quot; &quot;* #,##0.00&quot; &quot;;&quot;-&quot;* #,##0.00&quot; &quot;;&quot; &quot;* &quot;-&quot;#&quot; &quot;;&quot; &quot;@&quot; &quot;"/>
    <numFmt numFmtId="170" formatCode="&quot; &quot;* #,##0&quot; &quot;;&quot;-&quot;* #,##0&quot; &quot;;&quot; &quot;* &quot;-&quot;#&quot; &quot;;&quot; &quot;@&quot; &quot;"/>
    <numFmt numFmtId="171" formatCode="0.0"/>
    <numFmt numFmtId="172" formatCode="#,##0_ ;\-#,##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rgb="FF0D0D0D"/>
      <name val="Arial"/>
      <family val="2"/>
    </font>
    <font>
      <vertAlign val="superscript"/>
      <sz val="9"/>
      <color rgb="FF000000"/>
      <name val="Arial"/>
      <family val="2"/>
    </font>
    <font>
      <sz val="10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13" fillId="0" borderId="0"/>
    <xf numFmtId="0" fontId="1" fillId="0" borderId="0"/>
    <xf numFmtId="0" fontId="13" fillId="0" borderId="0"/>
  </cellStyleXfs>
  <cellXfs count="163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 inden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 inden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right" vertical="center" wrapText="1" inden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righ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right" vertical="center" wrapText="1" indent="1"/>
    </xf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3" fontId="3" fillId="0" borderId="6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3" fillId="0" borderId="5" xfId="1" applyNumberFormat="1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7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3" fontId="3" fillId="0" borderId="10" xfId="0" applyNumberFormat="1" applyFont="1" applyBorder="1" applyAlignment="1">
      <alignment horizontal="left" vertical="center" indent="1"/>
    </xf>
    <xf numFmtId="3" fontId="3" fillId="0" borderId="8" xfId="1" applyNumberFormat="1" applyFont="1" applyBorder="1" applyAlignment="1">
      <alignment horizontal="right" vertical="center" indent="1"/>
    </xf>
    <xf numFmtId="167" fontId="5" fillId="0" borderId="12" xfId="1" applyNumberFormat="1" applyFont="1" applyBorder="1" applyAlignment="1">
      <alignment horizontal="right" vertical="center" indent="1"/>
    </xf>
    <xf numFmtId="0" fontId="3" fillId="0" borderId="0" xfId="0" applyFont="1"/>
    <xf numFmtId="168" fontId="3" fillId="0" borderId="0" xfId="1" applyNumberFormat="1" applyFont="1"/>
    <xf numFmtId="3" fontId="3" fillId="0" borderId="0" xfId="1" applyNumberFormat="1" applyFont="1"/>
    <xf numFmtId="167" fontId="3" fillId="0" borderId="0" xfId="1" applyNumberFormat="1" applyFont="1"/>
    <xf numFmtId="0" fontId="6" fillId="0" borderId="0" xfId="0" applyFont="1"/>
    <xf numFmtId="0" fontId="8" fillId="0" borderId="0" xfId="2" applyFont="1" applyAlignment="1">
      <alignment horizontal="center"/>
    </xf>
    <xf numFmtId="0" fontId="7" fillId="0" borderId="0" xfId="2"/>
    <xf numFmtId="0" fontId="8" fillId="0" borderId="0" xfId="2" applyFont="1" applyAlignment="1">
      <alignment horizontal="left" indent="1"/>
    </xf>
    <xf numFmtId="170" fontId="7" fillId="0" borderId="0" xfId="3" applyNumberFormat="1"/>
    <xf numFmtId="170" fontId="10" fillId="0" borderId="0" xfId="3" applyNumberFormat="1" applyFont="1" applyAlignment="1">
      <alignment vertical="center"/>
    </xf>
    <xf numFmtId="0" fontId="8" fillId="0" borderId="13" xfId="2" applyFont="1" applyBorder="1" applyAlignment="1">
      <alignment horizontal="left" vertical="center" wrapText="1" indent="1"/>
    </xf>
    <xf numFmtId="170" fontId="8" fillId="0" borderId="14" xfId="3" applyNumberFormat="1" applyFont="1" applyFill="1" applyBorder="1" applyAlignment="1">
      <alignment horizontal="center" vertical="center" wrapText="1"/>
    </xf>
    <xf numFmtId="170" fontId="8" fillId="0" borderId="15" xfId="3" applyNumberFormat="1" applyFont="1" applyFill="1" applyBorder="1" applyAlignment="1">
      <alignment horizontal="center" vertical="center" wrapText="1"/>
    </xf>
    <xf numFmtId="17" fontId="8" fillId="0" borderId="14" xfId="2" applyNumberFormat="1" applyFont="1" applyBorder="1" applyAlignment="1">
      <alignment horizontal="center" vertical="center" wrapText="1"/>
    </xf>
    <xf numFmtId="0" fontId="10" fillId="0" borderId="0" xfId="2" applyFont="1"/>
    <xf numFmtId="0" fontId="10" fillId="0" borderId="0" xfId="2" applyFont="1" applyAlignment="1">
      <alignment horizontal="left" wrapText="1" indent="1"/>
    </xf>
    <xf numFmtId="170" fontId="10" fillId="0" borderId="15" xfId="3" applyNumberFormat="1" applyFont="1" applyFill="1" applyBorder="1" applyAlignment="1">
      <alignment horizontal="center" vertical="center"/>
    </xf>
    <xf numFmtId="0" fontId="10" fillId="0" borderId="16" xfId="2" applyFont="1" applyBorder="1" applyAlignment="1">
      <alignment horizontal="left" vertical="center" indent="1"/>
    </xf>
    <xf numFmtId="3" fontId="10" fillId="0" borderId="17" xfId="3" applyNumberFormat="1" applyFont="1" applyFill="1" applyBorder="1" applyAlignment="1">
      <alignment horizontal="right" vertical="center" indent="1"/>
    </xf>
    <xf numFmtId="3" fontId="10" fillId="0" borderId="17" xfId="3" applyNumberFormat="1" applyFont="1" applyBorder="1" applyAlignment="1">
      <alignment horizontal="right" vertical="center" indent="1"/>
    </xf>
    <xf numFmtId="3" fontId="10" fillId="0" borderId="18" xfId="3" applyNumberFormat="1" applyFont="1" applyBorder="1" applyAlignment="1">
      <alignment horizontal="right" vertical="center" indent="1"/>
    </xf>
    <xf numFmtId="3" fontId="10" fillId="0" borderId="18" xfId="3" applyNumberFormat="1" applyFont="1" applyFill="1" applyBorder="1" applyAlignment="1">
      <alignment horizontal="right" vertical="center" indent="1"/>
    </xf>
    <xf numFmtId="3" fontId="10" fillId="0" borderId="19" xfId="3" applyNumberFormat="1" applyFont="1" applyBorder="1" applyAlignment="1">
      <alignment horizontal="right" vertical="center" indent="1"/>
    </xf>
    <xf numFmtId="3" fontId="10" fillId="0" borderId="19" xfId="3" applyNumberFormat="1" applyFont="1" applyFill="1" applyBorder="1" applyAlignment="1">
      <alignment horizontal="right" vertical="center" indent="1"/>
    </xf>
    <xf numFmtId="3" fontId="10" fillId="0" borderId="20" xfId="3" applyNumberFormat="1" applyFont="1" applyBorder="1" applyAlignment="1">
      <alignment horizontal="right" vertical="center" indent="1"/>
    </xf>
    <xf numFmtId="3" fontId="10" fillId="0" borderId="20" xfId="3" applyNumberFormat="1" applyFont="1" applyFill="1" applyBorder="1" applyAlignment="1">
      <alignment horizontal="right" vertical="center" indent="1"/>
    </xf>
    <xf numFmtId="3" fontId="11" fillId="0" borderId="19" xfId="3" applyNumberFormat="1" applyFont="1" applyBorder="1" applyAlignment="1">
      <alignment horizontal="right" vertical="center" indent="1"/>
    </xf>
    <xf numFmtId="3" fontId="11" fillId="0" borderId="19" xfId="3" applyNumberFormat="1" applyFont="1" applyFill="1" applyBorder="1" applyAlignment="1">
      <alignment horizontal="right" vertical="center" indent="1"/>
    </xf>
    <xf numFmtId="3" fontId="11" fillId="0" borderId="20" xfId="3" applyNumberFormat="1" applyFont="1" applyBorder="1" applyAlignment="1">
      <alignment horizontal="right" vertical="center" indent="1"/>
    </xf>
    <xf numFmtId="0" fontId="8" fillId="0" borderId="21" xfId="2" applyFont="1" applyBorder="1" applyAlignment="1">
      <alignment horizontal="left" vertical="center" indent="1"/>
    </xf>
    <xf numFmtId="3" fontId="8" fillId="0" borderId="22" xfId="3" applyNumberFormat="1" applyFont="1" applyBorder="1" applyAlignment="1">
      <alignment horizontal="right" vertical="center" indent="1"/>
    </xf>
    <xf numFmtId="3" fontId="8" fillId="0" borderId="21" xfId="3" applyNumberFormat="1" applyFont="1" applyBorder="1" applyAlignment="1">
      <alignment horizontal="right" vertical="center" indent="1"/>
    </xf>
    <xf numFmtId="3" fontId="8" fillId="0" borderId="23" xfId="3" applyNumberFormat="1" applyFont="1" applyBorder="1" applyAlignment="1">
      <alignment horizontal="right" vertical="center" indent="1"/>
    </xf>
    <xf numFmtId="3" fontId="8" fillId="0" borderId="14" xfId="3" applyNumberFormat="1" applyFont="1" applyFill="1" applyBorder="1" applyAlignment="1">
      <alignment horizontal="center" vertical="center" wrapText="1"/>
    </xf>
    <xf numFmtId="3" fontId="8" fillId="0" borderId="15" xfId="3" applyNumberFormat="1" applyFont="1" applyFill="1" applyBorder="1" applyAlignment="1">
      <alignment horizontal="center" vertical="center" wrapText="1"/>
    </xf>
    <xf numFmtId="3" fontId="10" fillId="0" borderId="0" xfId="3" applyNumberFormat="1" applyFont="1" applyAlignment="1">
      <alignment vertical="center"/>
    </xf>
    <xf numFmtId="3" fontId="10" fillId="0" borderId="15" xfId="3" applyNumberFormat="1" applyFont="1" applyFill="1" applyBorder="1" applyAlignment="1">
      <alignment horizontal="center" vertical="center"/>
    </xf>
    <xf numFmtId="3" fontId="8" fillId="0" borderId="18" xfId="3" applyNumberFormat="1" applyFont="1" applyBorder="1" applyAlignment="1">
      <alignment horizontal="right" vertical="center" indent="1"/>
    </xf>
    <xf numFmtId="3" fontId="8" fillId="0" borderId="24" xfId="3" applyNumberFormat="1" applyFont="1" applyBorder="1" applyAlignment="1">
      <alignment horizontal="right" vertical="center" indent="1"/>
    </xf>
    <xf numFmtId="3" fontId="8" fillId="0" borderId="20" xfId="3" applyNumberFormat="1" applyFont="1" applyBorder="1" applyAlignment="1">
      <alignment horizontal="right" vertical="center" indent="1"/>
    </xf>
    <xf numFmtId="3" fontId="8" fillId="0" borderId="0" xfId="3" applyNumberFormat="1" applyFont="1" applyAlignment="1">
      <alignment horizontal="right" vertical="center" indent="1"/>
    </xf>
    <xf numFmtId="3" fontId="8" fillId="0" borderId="25" xfId="3" applyNumberFormat="1" applyFont="1" applyBorder="1" applyAlignment="1">
      <alignment horizontal="right" vertical="center" indent="1"/>
    </xf>
    <xf numFmtId="0" fontId="3" fillId="0" borderId="0" xfId="0" applyFont="1" applyAlignment="1">
      <alignment horizontal="left" indent="1"/>
    </xf>
    <xf numFmtId="168" fontId="3" fillId="0" borderId="0" xfId="1" applyNumberFormat="1" applyFont="1" applyFill="1"/>
    <xf numFmtId="168" fontId="3" fillId="0" borderId="0" xfId="1" applyNumberFormat="1" applyFont="1" applyFill="1" applyAlignment="1">
      <alignment vertical="center"/>
    </xf>
    <xf numFmtId="170" fontId="10" fillId="0" borderId="0" xfId="3" applyNumberFormat="1" applyFont="1" applyFill="1"/>
    <xf numFmtId="0" fontId="10" fillId="0" borderId="0" xfId="2" applyFont="1" applyAlignment="1">
      <alignment horizontal="left" indent="1"/>
    </xf>
    <xf numFmtId="170" fontId="10" fillId="0" borderId="0" xfId="3" applyNumberFormat="1" applyFont="1"/>
    <xf numFmtId="0" fontId="2" fillId="0" borderId="0" xfId="4" applyFont="1" applyAlignment="1">
      <alignment horizontal="center"/>
    </xf>
    <xf numFmtId="0" fontId="2" fillId="0" borderId="1" xfId="4" applyFont="1" applyBorder="1" applyAlignment="1">
      <alignment horizontal="left" vertical="center" wrapText="1" indent="1"/>
    </xf>
    <xf numFmtId="0" fontId="2" fillId="0" borderId="2" xfId="4" applyFont="1" applyBorder="1" applyAlignment="1">
      <alignment horizontal="center" vertical="center" wrapText="1"/>
    </xf>
    <xf numFmtId="17" fontId="2" fillId="0" borderId="2" xfId="0" applyNumberFormat="1" applyFont="1" applyBorder="1" applyAlignment="1">
      <alignment horizontal="center" vertical="center" wrapText="1"/>
    </xf>
    <xf numFmtId="0" fontId="13" fillId="0" borderId="5" xfId="4" applyBorder="1" applyAlignment="1">
      <alignment horizontal="left" vertical="center" wrapText="1" indent="1"/>
    </xf>
    <xf numFmtId="0" fontId="2" fillId="0" borderId="6" xfId="4" applyFont="1" applyBorder="1" applyAlignment="1">
      <alignment horizontal="center" vertical="center" wrapText="1"/>
    </xf>
    <xf numFmtId="49" fontId="2" fillId="0" borderId="2" xfId="4" applyNumberFormat="1" applyFont="1" applyBorder="1" applyAlignment="1">
      <alignment horizontal="center" vertical="center" wrapText="1"/>
    </xf>
    <xf numFmtId="49" fontId="2" fillId="0" borderId="7" xfId="4" applyNumberFormat="1" applyFont="1" applyBorder="1" applyAlignment="1">
      <alignment horizontal="center" vertical="center" wrapText="1"/>
    </xf>
    <xf numFmtId="49" fontId="2" fillId="0" borderId="8" xfId="4" applyNumberFormat="1" applyFont="1" applyBorder="1" applyAlignment="1">
      <alignment horizontal="center" vertical="center" wrapText="1"/>
    </xf>
    <xf numFmtId="49" fontId="2" fillId="0" borderId="9" xfId="4" applyNumberFormat="1" applyFont="1" applyBorder="1" applyAlignment="1">
      <alignment horizontal="center" vertical="center" wrapText="1"/>
    </xf>
    <xf numFmtId="0" fontId="13" fillId="0" borderId="10" xfId="4" applyBorder="1" applyAlignment="1">
      <alignment horizontal="left" vertical="center" wrapText="1" indent="1"/>
    </xf>
    <xf numFmtId="0" fontId="2" fillId="0" borderId="8" xfId="4" applyFont="1" applyBorder="1" applyAlignment="1">
      <alignment horizontal="center" vertical="center" wrapText="1"/>
    </xf>
    <xf numFmtId="49" fontId="3" fillId="0" borderId="3" xfId="4" quotePrefix="1" applyNumberFormat="1" applyFont="1" applyBorder="1" applyAlignment="1">
      <alignment horizontal="center" vertical="center" wrapText="1"/>
    </xf>
    <xf numFmtId="49" fontId="3" fillId="0" borderId="4" xfId="4" applyNumberFormat="1" applyFont="1" applyBorder="1" applyAlignment="1">
      <alignment horizontal="center" vertical="center" wrapText="1"/>
    </xf>
    <xf numFmtId="49" fontId="3" fillId="0" borderId="11" xfId="4" applyNumberFormat="1" applyFont="1" applyBorder="1" applyAlignment="1">
      <alignment horizontal="center" vertical="center" wrapText="1"/>
    </xf>
    <xf numFmtId="49" fontId="13" fillId="0" borderId="12" xfId="4" applyNumberFormat="1" applyBorder="1" applyAlignment="1">
      <alignment horizontal="center" vertical="center" wrapText="1"/>
    </xf>
    <xf numFmtId="0" fontId="15" fillId="0" borderId="1" xfId="5" applyFont="1" applyBorder="1" applyAlignment="1">
      <alignment horizontal="left" vertical="center" indent="1"/>
    </xf>
    <xf numFmtId="0" fontId="15" fillId="0" borderId="7" xfId="5" applyFont="1" applyBorder="1" applyAlignment="1">
      <alignment horizontal="left" vertical="center" indent="1"/>
    </xf>
    <xf numFmtId="3" fontId="2" fillId="0" borderId="2" xfId="1" applyNumberFormat="1" applyFont="1" applyBorder="1" applyAlignment="1">
      <alignment horizontal="right" vertical="center" indent="1"/>
    </xf>
    <xf numFmtId="3" fontId="2" fillId="0" borderId="9" xfId="1" applyNumberFormat="1" applyFont="1" applyBorder="1" applyAlignment="1">
      <alignment horizontal="right" vertical="center" indent="1"/>
    </xf>
    <xf numFmtId="0" fontId="16" fillId="0" borderId="5" xfId="0" applyFont="1" applyBorder="1" applyAlignment="1">
      <alignment horizontal="left" vertical="center" indent="2"/>
    </xf>
    <xf numFmtId="0" fontId="17" fillId="0" borderId="9" xfId="0" applyFont="1" applyBorder="1" applyAlignment="1">
      <alignment horizontal="center" vertical="center"/>
    </xf>
    <xf numFmtId="3" fontId="3" fillId="0" borderId="9" xfId="1" applyNumberFormat="1" applyFont="1" applyBorder="1" applyAlignment="1">
      <alignment horizontal="right" vertical="center" indent="1"/>
    </xf>
    <xf numFmtId="0" fontId="15" fillId="0" borderId="5" xfId="5" applyFont="1" applyBorder="1" applyAlignment="1">
      <alignment horizontal="left" vertical="center" indent="1"/>
    </xf>
    <xf numFmtId="0" fontId="18" fillId="0" borderId="9" xfId="5" applyFont="1" applyBorder="1" applyAlignment="1">
      <alignment horizontal="left" vertical="center" indent="1"/>
    </xf>
    <xf numFmtId="3" fontId="2" fillId="0" borderId="6" xfId="1" applyNumberFormat="1" applyFont="1" applyFill="1" applyBorder="1" applyAlignment="1">
      <alignment horizontal="right" vertical="center" indent="1"/>
    </xf>
    <xf numFmtId="165" fontId="3" fillId="0" borderId="5" xfId="4" applyNumberFormat="1" applyFont="1" applyBorder="1" applyAlignment="1">
      <alignment vertical="center"/>
    </xf>
    <xf numFmtId="165" fontId="3" fillId="0" borderId="9" xfId="4" applyNumberFormat="1" applyFont="1" applyBorder="1" applyAlignment="1">
      <alignment vertical="center"/>
    </xf>
    <xf numFmtId="3" fontId="5" fillId="0" borderId="5" xfId="4" applyNumberFormat="1" applyFont="1" applyBorder="1" applyAlignment="1">
      <alignment horizontal="left" vertical="center" indent="1"/>
    </xf>
    <xf numFmtId="3" fontId="5" fillId="0" borderId="9" xfId="4" applyNumberFormat="1" applyFont="1" applyBorder="1" applyAlignment="1">
      <alignment horizontal="left" vertical="center" indent="1"/>
    </xf>
    <xf numFmtId="3" fontId="5" fillId="0" borderId="6" xfId="1" applyNumberFormat="1" applyFont="1" applyBorder="1" applyAlignment="1">
      <alignment horizontal="right" vertical="center" indent="1"/>
    </xf>
    <xf numFmtId="3" fontId="5" fillId="0" borderId="10" xfId="4" applyNumberFormat="1" applyFont="1" applyBorder="1" applyAlignment="1">
      <alignment horizontal="left" vertical="center" indent="1"/>
    </xf>
    <xf numFmtId="3" fontId="5" fillId="0" borderId="12" xfId="4" applyNumberFormat="1" applyFont="1" applyBorder="1" applyAlignment="1">
      <alignment horizontal="left" vertical="center" indent="1"/>
    </xf>
    <xf numFmtId="168" fontId="5" fillId="0" borderId="8" xfId="1" applyNumberFormat="1" applyFont="1" applyBorder="1" applyAlignment="1">
      <alignment horizontal="right" vertical="center" indent="1"/>
    </xf>
    <xf numFmtId="168" fontId="5" fillId="0" borderId="10" xfId="1" applyNumberFormat="1" applyFont="1" applyBorder="1" applyAlignment="1">
      <alignment horizontal="right" vertical="center" indent="1"/>
    </xf>
    <xf numFmtId="168" fontId="5" fillId="0" borderId="26" xfId="1" applyNumberFormat="1" applyFont="1" applyBorder="1" applyAlignment="1">
      <alignment horizontal="right" vertical="center" indent="1"/>
    </xf>
    <xf numFmtId="0" fontId="3" fillId="0" borderId="0" xfId="4" applyFont="1"/>
    <xf numFmtId="0" fontId="2" fillId="0" borderId="0" xfId="6" applyFont="1" applyAlignment="1">
      <alignment horizontal="center"/>
    </xf>
    <xf numFmtId="0" fontId="3" fillId="0" borderId="0" xfId="6" applyFont="1"/>
    <xf numFmtId="0" fontId="2" fillId="0" borderId="27" xfId="6" applyFont="1" applyBorder="1" applyAlignment="1">
      <alignment horizontal="left" vertical="center" wrapText="1" indent="1"/>
    </xf>
    <xf numFmtId="0" fontId="2" fillId="0" borderId="0" xfId="6" applyFont="1" applyAlignment="1">
      <alignment horizontal="left" vertical="center" wrapText="1" indent="1"/>
    </xf>
    <xf numFmtId="168" fontId="2" fillId="0" borderId="2" xfId="1" applyNumberFormat="1" applyFont="1" applyBorder="1" applyAlignment="1">
      <alignment horizontal="center" vertical="center" wrapText="1"/>
    </xf>
    <xf numFmtId="167" fontId="2" fillId="0" borderId="7" xfId="1" applyNumberFormat="1" applyFont="1" applyBorder="1" applyAlignment="1">
      <alignment horizontal="center" vertical="center" wrapText="1"/>
    </xf>
    <xf numFmtId="168" fontId="2" fillId="0" borderId="8" xfId="1" applyNumberFormat="1" applyFont="1" applyBorder="1" applyAlignment="1">
      <alignment horizontal="center" vertical="center" wrapText="1"/>
    </xf>
    <xf numFmtId="167" fontId="2" fillId="0" borderId="9" xfId="1" applyNumberFormat="1" applyFont="1" applyBorder="1" applyAlignment="1">
      <alignment horizontal="center" vertical="center" wrapText="1"/>
    </xf>
    <xf numFmtId="0" fontId="2" fillId="0" borderId="26" xfId="6" applyFont="1" applyBorder="1" applyAlignment="1">
      <alignment horizontal="left" vertical="center" wrapText="1" indent="1"/>
    </xf>
    <xf numFmtId="168" fontId="3" fillId="0" borderId="3" xfId="1" quotePrefix="1" applyNumberFormat="1" applyFont="1" applyBorder="1" applyAlignment="1">
      <alignment horizontal="center" vertical="center" wrapText="1"/>
    </xf>
    <xf numFmtId="168" fontId="3" fillId="0" borderId="4" xfId="1" applyNumberFormat="1" applyFont="1" applyBorder="1" applyAlignment="1">
      <alignment horizontal="center" vertical="center" wrapText="1"/>
    </xf>
    <xf numFmtId="168" fontId="3" fillId="0" borderId="11" xfId="1" applyNumberFormat="1" applyFont="1" applyBorder="1" applyAlignment="1">
      <alignment horizontal="center" vertical="center" wrapText="1"/>
    </xf>
    <xf numFmtId="167" fontId="13" fillId="0" borderId="12" xfId="1" applyNumberFormat="1" applyFont="1" applyBorder="1" applyAlignment="1">
      <alignment horizontal="center" vertical="center" wrapText="1"/>
    </xf>
    <xf numFmtId="165" fontId="2" fillId="0" borderId="1" xfId="6" applyNumberFormat="1" applyFont="1" applyBorder="1" applyAlignment="1">
      <alignment vertical="center"/>
    </xf>
    <xf numFmtId="168" fontId="2" fillId="0" borderId="6" xfId="1" applyNumberFormat="1" applyFont="1" applyBorder="1" applyAlignment="1">
      <alignment horizontal="right" vertical="center"/>
    </xf>
    <xf numFmtId="168" fontId="2" fillId="0" borderId="0" xfId="1" applyNumberFormat="1" applyFont="1" applyAlignment="1">
      <alignment horizontal="right" vertical="center"/>
    </xf>
    <xf numFmtId="171" fontId="2" fillId="0" borderId="9" xfId="1" applyNumberFormat="1" applyFont="1" applyBorder="1" applyAlignment="1">
      <alignment horizontal="right" vertical="center" indent="2"/>
    </xf>
    <xf numFmtId="165" fontId="4" fillId="0" borderId="5" xfId="6" applyNumberFormat="1" applyFont="1" applyBorder="1" applyAlignment="1">
      <alignment vertical="center"/>
    </xf>
    <xf numFmtId="168" fontId="6" fillId="0" borderId="6" xfId="1" applyNumberFormat="1" applyFont="1" applyBorder="1" applyAlignment="1">
      <alignment horizontal="right"/>
    </xf>
    <xf numFmtId="168" fontId="6" fillId="0" borderId="0" xfId="1" applyNumberFormat="1" applyFont="1" applyAlignment="1">
      <alignment horizontal="right"/>
    </xf>
    <xf numFmtId="167" fontId="6" fillId="0" borderId="9" xfId="1" applyNumberFormat="1" applyFont="1" applyBorder="1" applyAlignment="1">
      <alignment horizontal="right"/>
    </xf>
    <xf numFmtId="3" fontId="3" fillId="0" borderId="5" xfId="6" applyNumberFormat="1" applyFont="1" applyBorder="1" applyAlignment="1">
      <alignment vertical="center"/>
    </xf>
    <xf numFmtId="168" fontId="3" fillId="0" borderId="6" xfId="1" applyNumberFormat="1" applyFont="1" applyFill="1" applyBorder="1" applyAlignment="1">
      <alignment horizontal="right" vertical="center"/>
    </xf>
    <xf numFmtId="172" fontId="3" fillId="0" borderId="5" xfId="1" applyNumberFormat="1" applyFont="1" applyBorder="1" applyAlignment="1">
      <alignment horizontal="right" vertical="center"/>
    </xf>
    <xf numFmtId="168" fontId="3" fillId="0" borderId="6" xfId="1" applyNumberFormat="1" applyFont="1" applyBorder="1" applyAlignment="1">
      <alignment horizontal="right" vertical="center"/>
    </xf>
    <xf numFmtId="168" fontId="3" fillId="0" borderId="5" xfId="1" applyNumberFormat="1" applyFont="1" applyFill="1" applyBorder="1" applyAlignment="1">
      <alignment horizontal="right" vertical="center"/>
    </xf>
    <xf numFmtId="172" fontId="3" fillId="0" borderId="5" xfId="1" applyNumberFormat="1" applyFont="1" applyFill="1" applyBorder="1" applyAlignment="1">
      <alignment horizontal="right" vertical="center"/>
    </xf>
    <xf numFmtId="3" fontId="3" fillId="0" borderId="10" xfId="6" applyNumberFormat="1" applyFont="1" applyBorder="1" applyAlignment="1">
      <alignment vertical="center"/>
    </xf>
    <xf numFmtId="168" fontId="3" fillId="0" borderId="10" xfId="1" applyNumberFormat="1" applyFont="1" applyFill="1" applyBorder="1" applyAlignment="1">
      <alignment horizontal="right" vertical="center"/>
    </xf>
    <xf numFmtId="168" fontId="3" fillId="0" borderId="8" xfId="1" applyNumberFormat="1" applyFont="1" applyBorder="1" applyAlignment="1">
      <alignment horizontal="right" vertical="center"/>
    </xf>
    <xf numFmtId="167" fontId="6" fillId="0" borderId="12" xfId="1" applyNumberFormat="1" applyFont="1" applyBorder="1" applyAlignment="1">
      <alignment horizontal="right"/>
    </xf>
    <xf numFmtId="0" fontId="6" fillId="0" borderId="0" xfId="6" applyFont="1" applyAlignment="1">
      <alignment wrapText="1"/>
    </xf>
    <xf numFmtId="0" fontId="2" fillId="0" borderId="0" xfId="6" applyFont="1"/>
    <xf numFmtId="0" fontId="6" fillId="0" borderId="0" xfId="6" applyFont="1"/>
  </cellXfs>
  <cellStyles count="7">
    <cellStyle name="Comma" xfId="1" builtinId="3"/>
    <cellStyle name="Comma 4" xfId="3" xr:uid="{922F4425-8353-4B8F-9553-E251663A53B8}"/>
    <cellStyle name="Normal" xfId="0" builtinId="0"/>
    <cellStyle name="Normal 2" xfId="4" xr:uid="{6FF2B7D6-C8E9-49F3-995B-64190892FC5C}"/>
    <cellStyle name="Normal 4" xfId="6" xr:uid="{F965316D-12EA-4A94-9CA0-A67BE78BCAB3}"/>
    <cellStyle name="Normal 5" xfId="5" xr:uid="{DA847F63-4CE3-494D-816C-906FABA26EDF}"/>
    <cellStyle name="Normal 6" xfId="2" xr:uid="{5EB40398-D09E-4B33-94F8-E04A969455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govmt-my.sharepoint.com/personal/lara_friggieri-cordina_gov_mt/Documents/Dissemination%20and%20Communication%20Unit/Old%20Dissemination%20Products_Shared/SHARON%20releases/News%20Releases%202026/Finance/Gov%20Fin%20Dat_Jan%202026/NR%20034%202026.xlsx" TargetMode="External"/><Relationship Id="rId2" Type="http://schemas.microsoft.com/office/2019/04/relationships/externalLinkLongPath" Target="NR%20034%202026.xlsx?02A2DFA9" TargetMode="External"/><Relationship Id="rId1" Type="http://schemas.openxmlformats.org/officeDocument/2006/relationships/externalLinkPath" Target="file:///\\02A2DFA9\NR%20034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Banner"/>
      <sheetName val="Salient pts"/>
      <sheetName val="Commentary"/>
      <sheetName val="Table 2_"/>
      <sheetName val="Table 1"/>
      <sheetName val="Table 2"/>
      <sheetName val="Table 3"/>
      <sheetName val="Table 5_"/>
      <sheetName val="Table 4"/>
      <sheetName val="Charts 1-3"/>
      <sheetName val="Method Notes"/>
      <sheetName val="Char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C5779-8959-4231-B256-AEF3C1274385}">
  <dimension ref="A1:F53"/>
  <sheetViews>
    <sheetView tabSelected="1" zoomScaleNormal="100" workbookViewId="0">
      <selection activeCell="Z18" sqref="Z18"/>
    </sheetView>
  </sheetViews>
  <sheetFormatPr defaultRowHeight="15" x14ac:dyDescent="0.25"/>
  <cols>
    <col min="1" max="1" width="35.7109375" style="44" customWidth="1"/>
    <col min="2" max="2" width="11.28515625" style="45" customWidth="1"/>
    <col min="3" max="3" width="11.28515625" style="46" customWidth="1"/>
    <col min="4" max="4" width="11.28515625" style="45" customWidth="1"/>
    <col min="5" max="5" width="10.7109375" style="45" customWidth="1"/>
    <col min="6" max="6" width="10.7109375" style="47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3" spans="1:6" ht="35.65" customHeight="1" x14ac:dyDescent="0.25">
      <c r="A3" s="2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/>
    </row>
    <row r="4" spans="1:6" x14ac:dyDescent="0.25">
      <c r="A4" s="6"/>
      <c r="B4" s="7"/>
      <c r="C4" s="7"/>
      <c r="D4" s="7"/>
      <c r="E4" s="3" t="s">
        <v>6</v>
      </c>
      <c r="F4" s="8" t="s">
        <v>7</v>
      </c>
    </row>
    <row r="5" spans="1:6" x14ac:dyDescent="0.25">
      <c r="A5" s="6"/>
      <c r="B5" s="9"/>
      <c r="C5" s="9"/>
      <c r="D5" s="9"/>
      <c r="E5" s="9"/>
      <c r="F5" s="10"/>
    </row>
    <row r="6" spans="1:6" x14ac:dyDescent="0.25">
      <c r="A6" s="11"/>
      <c r="B6" s="12" t="s">
        <v>8</v>
      </c>
      <c r="C6" s="13"/>
      <c r="D6" s="13"/>
      <c r="E6" s="14"/>
      <c r="F6" s="15"/>
    </row>
    <row r="7" spans="1:6" x14ac:dyDescent="0.25">
      <c r="A7" s="16" t="s">
        <v>9</v>
      </c>
      <c r="B7" s="17">
        <f>SUM(B8:B23)</f>
        <v>446019.58775000006</v>
      </c>
      <c r="C7" s="17">
        <f>SUM(C8:C23)</f>
        <v>395777.87722999987</v>
      </c>
      <c r="D7" s="17">
        <f>SUM(D8:D23)</f>
        <v>493478.80070999998</v>
      </c>
      <c r="E7" s="18">
        <f t="shared" ref="E7" si="0">D7-C7</f>
        <v>97700.923480000114</v>
      </c>
      <c r="F7" s="19">
        <f>E7/C7*100</f>
        <v>24.685797034386241</v>
      </c>
    </row>
    <row r="8" spans="1:6" x14ac:dyDescent="0.25">
      <c r="A8" s="20" t="s">
        <v>10</v>
      </c>
      <c r="B8" s="21">
        <v>25610.26136</v>
      </c>
      <c r="C8" s="22">
        <v>26069.47437</v>
      </c>
      <c r="D8" s="22">
        <v>27479.042300000001</v>
      </c>
      <c r="E8" s="23" cm="1">
        <f t="array" ref="E8">_xlfn.IFS(C8="-",D8,D8="-",-C8,AND(C8="-",D8="-"),"-",AND(C8&lt;&gt;"-",D8&lt;&gt;"-"),D8-C8)</f>
        <v>1409.5679300000011</v>
      </c>
      <c r="F8" s="24"/>
    </row>
    <row r="9" spans="1:6" x14ac:dyDescent="0.25">
      <c r="A9" s="20" t="s">
        <v>11</v>
      </c>
      <c r="B9" s="21">
        <v>35733.340109999997</v>
      </c>
      <c r="C9" s="22">
        <v>34181.232309999992</v>
      </c>
      <c r="D9" s="22">
        <v>40893.46024</v>
      </c>
      <c r="E9" s="23" cm="1">
        <f t="array" ref="E9">_xlfn.IFS(C9="-",D9,D9="-",-C9,AND(C9="-",D9="-"),"-",AND(C9&lt;&gt;"-",D9&lt;&gt;"-"),D9-C9)</f>
        <v>6712.2279300000082</v>
      </c>
      <c r="F9" s="24"/>
    </row>
    <row r="10" spans="1:6" x14ac:dyDescent="0.25">
      <c r="A10" s="20" t="s">
        <v>12</v>
      </c>
      <c r="B10" s="21">
        <v>184760.51046000002</v>
      </c>
      <c r="C10" s="22">
        <v>186104.02392999994</v>
      </c>
      <c r="D10" s="22">
        <v>190862.04108000005</v>
      </c>
      <c r="E10" s="23" cm="1">
        <f t="array" ref="E10">_xlfn.IFS(C10="-",D10,D10="-",-C10,AND(C10="-",D10="-"),"-",AND(C10&lt;&gt;"-",D10&lt;&gt;"-"),D10-C10)</f>
        <v>4758.0171500001161</v>
      </c>
      <c r="F10" s="24"/>
    </row>
    <row r="11" spans="1:6" x14ac:dyDescent="0.25">
      <c r="A11" s="20" t="s">
        <v>13</v>
      </c>
      <c r="B11" s="21">
        <v>64909.916749999997</v>
      </c>
      <c r="C11" s="22">
        <v>20394.506450000012</v>
      </c>
      <c r="D11" s="22">
        <v>80487.104319999999</v>
      </c>
      <c r="E11" s="23" cm="1">
        <f t="array" ref="E11">_xlfn.IFS(C11="-",D11,D11="-",-C11,AND(C11="-",D11="-"),"-",AND(C11&lt;&gt;"-",D11&lt;&gt;"-"),D11-C11)</f>
        <v>60092.597869999983</v>
      </c>
      <c r="F11" s="24" t="s">
        <v>14</v>
      </c>
    </row>
    <row r="12" spans="1:6" x14ac:dyDescent="0.25">
      <c r="A12" s="20" t="s">
        <v>15</v>
      </c>
      <c r="B12" s="21">
        <v>6031.4984200000008</v>
      </c>
      <c r="C12" s="22">
        <v>6791.1195099999986</v>
      </c>
      <c r="D12" s="22">
        <v>3956.8184899999997</v>
      </c>
      <c r="E12" s="23" cm="1">
        <f t="array" ref="E12">_xlfn.IFS(C12="-",D12,D12="-",-C12,AND(C12="-",D12="-"),"-",AND(C12&lt;&gt;"-",D12&lt;&gt;"-"),D12-C12)</f>
        <v>-2834.301019999999</v>
      </c>
      <c r="F12" s="24"/>
    </row>
    <row r="13" spans="1:6" x14ac:dyDescent="0.25">
      <c r="A13" s="20" t="s">
        <v>16</v>
      </c>
      <c r="B13" s="21">
        <v>143.16694000000001</v>
      </c>
      <c r="C13" s="22">
        <v>169.52185999999998</v>
      </c>
      <c r="D13" s="22">
        <v>200.30680999999998</v>
      </c>
      <c r="E13" s="23" cm="1">
        <f t="array" ref="E13">_xlfn.IFS(C13="-",D13,D13="-",-C13,AND(C13="-",D13="-"),"-",AND(C13&lt;&gt;"-",D13&lt;&gt;"-"),D13-C13)</f>
        <v>30.784950000000009</v>
      </c>
      <c r="F13" s="24"/>
    </row>
    <row r="14" spans="1:6" x14ac:dyDescent="0.25">
      <c r="A14" s="20" t="s">
        <v>17</v>
      </c>
      <c r="B14" s="21">
        <v>222.55314000000001</v>
      </c>
      <c r="C14" s="22">
        <v>3772.4441500000003</v>
      </c>
      <c r="D14" s="22">
        <v>2519.1764299999995</v>
      </c>
      <c r="E14" s="23" cm="1">
        <f t="array" ref="E14">_xlfn.IFS(C14="-",D14,D14="-",-C14,AND(C14="-",D14="-"),"-",AND(C14&lt;&gt;"-",D14&lt;&gt;"-"),D14-C14)</f>
        <v>-1253.2677200000007</v>
      </c>
      <c r="F14" s="24"/>
    </row>
    <row r="15" spans="1:6" x14ac:dyDescent="0.25">
      <c r="A15" s="20" t="s">
        <v>18</v>
      </c>
      <c r="B15" s="21" t="s">
        <v>19</v>
      </c>
      <c r="C15" s="22" t="s">
        <v>19</v>
      </c>
      <c r="D15" s="22">
        <v>36.799999999999997</v>
      </c>
      <c r="E15" s="23" cm="1">
        <f t="array" ref="E15">_xlfn.IFS(C15="-",D15,D15="-",-C15,AND(C15="-",D15="-"),"-",AND(C15&lt;&gt;"-",D15&lt;&gt;"-"),D15-C15)</f>
        <v>36.799999999999997</v>
      </c>
      <c r="F15" s="24"/>
    </row>
    <row r="16" spans="1:6" x14ac:dyDescent="0.25">
      <c r="A16" s="20" t="s">
        <v>20</v>
      </c>
      <c r="B16" s="21">
        <v>224.48908000000003</v>
      </c>
      <c r="C16" s="22">
        <v>114.07571</v>
      </c>
      <c r="D16" s="22">
        <v>1557.5863100000006</v>
      </c>
      <c r="E16" s="23" cm="1">
        <f t="array" ref="E16">_xlfn.IFS(C16="-",D16,D16="-",-C16,AND(C16="-",D16="-"),"-",AND(C16&lt;&gt;"-",D16&lt;&gt;"-"),D16-C16)</f>
        <v>1443.5106000000005</v>
      </c>
      <c r="F16" s="24"/>
    </row>
    <row r="17" spans="1:6" x14ac:dyDescent="0.25">
      <c r="A17" s="20" t="s">
        <v>21</v>
      </c>
      <c r="B17" s="21" t="s">
        <v>19</v>
      </c>
      <c r="C17" s="22" t="s">
        <v>19</v>
      </c>
      <c r="D17" s="22" t="s">
        <v>19</v>
      </c>
      <c r="E17" s="23" t="str" cm="1">
        <f t="array" ref="E17">_xlfn.IFS(C17="-",D17,D17="-",-C17,AND(C17="-",D17="-"),"-",AND(C17&lt;&gt;"-",D17&lt;&gt;"-"),D17-C17)</f>
        <v>-</v>
      </c>
      <c r="F17" s="24"/>
    </row>
    <row r="18" spans="1:6" x14ac:dyDescent="0.25">
      <c r="A18" s="20" t="s">
        <v>22</v>
      </c>
      <c r="B18" s="21">
        <v>14.683</v>
      </c>
      <c r="C18" s="22">
        <v>22.645</v>
      </c>
      <c r="D18" s="22">
        <v>69.871420000000001</v>
      </c>
      <c r="E18" s="23" cm="1">
        <f t="array" ref="E18">_xlfn.IFS(C18="-",D18,D18="-",-C18,AND(C18="-",D18="-"),"-",AND(C18&lt;&gt;"-",D18&lt;&gt;"-"),D18-C18)</f>
        <v>47.226420000000005</v>
      </c>
      <c r="F18" s="24"/>
    </row>
    <row r="19" spans="1:6" x14ac:dyDescent="0.25">
      <c r="A19" s="20" t="s">
        <v>23</v>
      </c>
      <c r="B19" s="21" t="s">
        <v>19</v>
      </c>
      <c r="C19" s="22" t="s">
        <v>19</v>
      </c>
      <c r="D19" s="22">
        <v>685.9659200000001</v>
      </c>
      <c r="E19" s="23" cm="1">
        <f t="array" ref="E19">_xlfn.IFS(C19="-",D19,D19="-",-C19,AND(C19="-",D19="-"),"-",AND(C19&lt;&gt;"-",D19&lt;&gt;"-"),D19-C19)</f>
        <v>685.9659200000001</v>
      </c>
      <c r="F19" s="24"/>
    </row>
    <row r="20" spans="1:6" x14ac:dyDescent="0.25">
      <c r="A20" s="20" t="s">
        <v>24</v>
      </c>
      <c r="B20" s="21">
        <v>0.10299999999999999</v>
      </c>
      <c r="C20" s="22">
        <v>2.2999999999999998</v>
      </c>
      <c r="D20" s="22">
        <v>0.76500000000000001</v>
      </c>
      <c r="E20" s="23" cm="1">
        <f t="array" ref="E20">_xlfn.IFS(C20="-",D20,D20="-",-C20,AND(C20="-",D20="-"),"-",AND(C20&lt;&gt;"-",D20&lt;&gt;"-"),D20-C20)</f>
        <v>-1.5349999999999997</v>
      </c>
      <c r="F20" s="24"/>
    </row>
    <row r="21" spans="1:6" x14ac:dyDescent="0.25">
      <c r="A21" s="20" t="s">
        <v>25</v>
      </c>
      <c r="B21" s="21">
        <v>84805.969270000016</v>
      </c>
      <c r="C21" s="22">
        <v>115699.74580999999</v>
      </c>
      <c r="D21" s="22">
        <v>116405.89528000001</v>
      </c>
      <c r="E21" s="23" cm="1">
        <f t="array" ref="E21">_xlfn.IFS(C21="-",D21,D21="-",-C21,AND(C21="-",D21="-"),"-",AND(C21&lt;&gt;"-",D21&lt;&gt;"-"),D21-C21)</f>
        <v>706.14947000001848</v>
      </c>
      <c r="F21" s="24"/>
    </row>
    <row r="22" spans="1:6" x14ac:dyDescent="0.25">
      <c r="A22" s="20" t="s">
        <v>26</v>
      </c>
      <c r="B22" s="21">
        <v>34792.387170000002</v>
      </c>
      <c r="C22" s="22">
        <v>6.7764300000000004</v>
      </c>
      <c r="D22" s="22">
        <v>20405.24008</v>
      </c>
      <c r="E22" s="23" cm="1">
        <f t="array" ref="E22">_xlfn.IFS(C22="-",D22,D22="-",-C22,AND(C22="-",D22="-"),"-",AND(C22&lt;&gt;"-",D22&lt;&gt;"-"),D22-C22)</f>
        <v>20398.463649999998</v>
      </c>
      <c r="F22" s="24"/>
    </row>
    <row r="23" spans="1:6" x14ac:dyDescent="0.25">
      <c r="A23" s="20" t="s">
        <v>27</v>
      </c>
      <c r="B23" s="22">
        <v>8770.7090500000031</v>
      </c>
      <c r="C23" s="22">
        <v>2450.0117000000005</v>
      </c>
      <c r="D23" s="22">
        <v>7918.7270300000009</v>
      </c>
      <c r="E23" s="23" cm="1">
        <f t="array" ref="E23">_xlfn.IFS(C23="-",D23,D23="-",-C23,AND(C23="-",D23="-"),"-",AND(C23&lt;&gt;"-",D23&lt;&gt;"-"),D23-C23)</f>
        <v>5468.7153300000009</v>
      </c>
      <c r="F23" s="24"/>
    </row>
    <row r="24" spans="1:6" x14ac:dyDescent="0.25">
      <c r="A24" s="20"/>
      <c r="B24" s="21"/>
      <c r="C24" s="21"/>
      <c r="D24" s="21"/>
      <c r="E24" s="23"/>
      <c r="F24" s="24"/>
    </row>
    <row r="25" spans="1:6" x14ac:dyDescent="0.25">
      <c r="A25" s="16" t="s">
        <v>28</v>
      </c>
      <c r="B25" s="17">
        <f>SUM(B27,B33,B35)</f>
        <v>528280.85300999996</v>
      </c>
      <c r="C25" s="17">
        <f>SUM(C27,C33,C35)</f>
        <v>581428.10656999995</v>
      </c>
      <c r="D25" s="17">
        <f>SUM(D27,D33,D35)</f>
        <v>645141.03827000002</v>
      </c>
      <c r="E25" s="18" cm="1">
        <f t="array" ref="E25">_xlfn.IFS(C25="-",D25,D25="-",-C25,AND(C25="-",D25="-"),"-",AND(C25&lt;&gt;"-",D25&lt;&gt;"-"),D25-C25)</f>
        <v>63712.931700000074</v>
      </c>
      <c r="F25" s="25">
        <f>E25/C25*100</f>
        <v>10.958006842128723</v>
      </c>
    </row>
    <row r="26" spans="1:6" x14ac:dyDescent="0.25">
      <c r="A26" s="20"/>
      <c r="B26" s="21"/>
      <c r="C26" s="21"/>
      <c r="D26" s="21"/>
      <c r="E26" s="23"/>
      <c r="F26" s="24"/>
    </row>
    <row r="27" spans="1:6" x14ac:dyDescent="0.25">
      <c r="A27" s="26" t="s">
        <v>29</v>
      </c>
      <c r="B27" s="27">
        <f>SUM(B28:B31)</f>
        <v>487371.69021999999</v>
      </c>
      <c r="C27" s="27">
        <f>SUM(C28:C31)</f>
        <v>546571.19871999987</v>
      </c>
      <c r="D27" s="27">
        <f>SUM(D28:D31)</f>
        <v>584416.16948000004</v>
      </c>
      <c r="E27" s="23" cm="1">
        <f t="array" ref="E27">_xlfn.IFS(C27="-",D27,D27="-",-C27,AND(C27="-",D27="-"),"-",AND(C27&lt;&gt;"-",D27&lt;&gt;"-"),D27-C27)</f>
        <v>37844.970760000171</v>
      </c>
      <c r="F27" s="24">
        <f>E27/C27*100</f>
        <v>6.9240697000918212</v>
      </c>
    </row>
    <row r="28" spans="1:6" x14ac:dyDescent="0.25">
      <c r="A28" s="28" t="s">
        <v>30</v>
      </c>
      <c r="B28" s="22">
        <v>95775.743660000051</v>
      </c>
      <c r="C28" s="22">
        <v>109621.3677000001</v>
      </c>
      <c r="D28" s="22">
        <v>120463.48252999996</v>
      </c>
      <c r="E28" s="23" cm="1">
        <f t="array" ref="E28">_xlfn.IFS(C28="-",D28,D28="-",-C28,AND(C28="-",D28="-"),"-",AND(C28&lt;&gt;"-",D28&lt;&gt;"-"),D28-C28)</f>
        <v>10842.11482999986</v>
      </c>
      <c r="F28" s="24"/>
    </row>
    <row r="29" spans="1:6" x14ac:dyDescent="0.25">
      <c r="A29" s="29" t="s">
        <v>31</v>
      </c>
      <c r="B29" s="21">
        <v>32485.4215</v>
      </c>
      <c r="C29" s="22">
        <v>27142.704619999982</v>
      </c>
      <c r="D29" s="22">
        <v>33616.855419999956</v>
      </c>
      <c r="E29" s="23" cm="1">
        <f t="array" ref="E29">_xlfn.IFS(C29="-",D29,D29="-",-C29,AND(C29="-",D29="-"),"-",AND(C29&lt;&gt;"-",D29&lt;&gt;"-"),D29-C29)</f>
        <v>6474.150799999974</v>
      </c>
      <c r="F29" s="24"/>
    </row>
    <row r="30" spans="1:6" x14ac:dyDescent="0.25">
      <c r="A30" s="28" t="s">
        <v>32</v>
      </c>
      <c r="B30" s="21">
        <v>327233.73473999993</v>
      </c>
      <c r="C30" s="22">
        <v>348060.7362599998</v>
      </c>
      <c r="D30" s="22">
        <v>367395.35563000012</v>
      </c>
      <c r="E30" s="23" cm="1">
        <f t="array" ref="E30">_xlfn.IFS(C30="-",D30,D30="-",-C30,AND(C30="-",D30="-"),"-",AND(C30&lt;&gt;"-",D30&lt;&gt;"-"),D30-C30)</f>
        <v>19334.61937000032</v>
      </c>
      <c r="F30" s="24"/>
    </row>
    <row r="31" spans="1:6" x14ac:dyDescent="0.25">
      <c r="A31" s="28" t="s">
        <v>33</v>
      </c>
      <c r="B31" s="21">
        <v>31876.79032</v>
      </c>
      <c r="C31" s="22">
        <v>61746.390139999996</v>
      </c>
      <c r="D31" s="22">
        <v>62940.475900000005</v>
      </c>
      <c r="E31" s="23" cm="1">
        <f t="array" ref="E31">_xlfn.IFS(C31="-",D31,D31="-",-C31,AND(C31="-",D31="-"),"-",AND(C31&lt;&gt;"-",D31&lt;&gt;"-"),D31-C31)</f>
        <v>1194.085760000009</v>
      </c>
      <c r="F31" s="24"/>
    </row>
    <row r="32" spans="1:6" x14ac:dyDescent="0.25">
      <c r="A32" s="28"/>
      <c r="B32" s="21"/>
      <c r="C32" s="22"/>
      <c r="D32" s="22"/>
      <c r="E32" s="23"/>
      <c r="F32" s="24"/>
    </row>
    <row r="33" spans="1:6" x14ac:dyDescent="0.25">
      <c r="A33" s="26" t="s">
        <v>34</v>
      </c>
      <c r="B33" s="21">
        <v>19780.029920000001</v>
      </c>
      <c r="C33" s="22">
        <v>23082.971309999997</v>
      </c>
      <c r="D33" s="22">
        <v>22942.534460000006</v>
      </c>
      <c r="E33" s="23" cm="1">
        <f t="array" ref="E33">_xlfn.IFS(C33="-",D33,D33="-",-C33,AND(C33="-",D33="-"),"-",AND(C33&lt;&gt;"-",D33&lt;&gt;"-"),D33-C33)</f>
        <v>-140.43684999999095</v>
      </c>
      <c r="F33" s="24">
        <f>E33/C33*100</f>
        <v>-0.60840022765678758</v>
      </c>
    </row>
    <row r="34" spans="1:6" x14ac:dyDescent="0.25">
      <c r="A34" s="28"/>
      <c r="B34" s="30"/>
      <c r="C34" s="31"/>
      <c r="D34" s="31"/>
      <c r="E34" s="23"/>
      <c r="F34" s="24"/>
    </row>
    <row r="35" spans="1:6" x14ac:dyDescent="0.25">
      <c r="A35" s="26" t="s">
        <v>35</v>
      </c>
      <c r="B35" s="21">
        <v>21129.132870000001</v>
      </c>
      <c r="C35" s="22">
        <v>11773.936540000001</v>
      </c>
      <c r="D35" s="22">
        <v>37782.334330000012</v>
      </c>
      <c r="E35" s="23" cm="1">
        <f t="array" ref="E35">_xlfn.IFS(C35="-",D35,D35="-",-C35,AND(C35="-",D35="-"),"-",AND(C35&lt;&gt;"-",D35&lt;&gt;"-"),D35-C35)</f>
        <v>26008.39779000001</v>
      </c>
      <c r="F35" s="24">
        <f>E35/C35*100</f>
        <v>220.89806329124318</v>
      </c>
    </row>
    <row r="36" spans="1:6" x14ac:dyDescent="0.25">
      <c r="A36" s="28"/>
      <c r="B36" s="21"/>
      <c r="C36" s="21"/>
      <c r="D36" s="21"/>
      <c r="E36" s="23"/>
      <c r="F36" s="24"/>
    </row>
    <row r="37" spans="1:6" x14ac:dyDescent="0.25">
      <c r="A37" s="32" t="s">
        <v>36</v>
      </c>
      <c r="B37" s="17">
        <f>B7-B25</f>
        <v>-82261.265259999898</v>
      </c>
      <c r="C37" s="17">
        <f>C7-C25</f>
        <v>-185650.22934000008</v>
      </c>
      <c r="D37" s="17">
        <f>D7-D25</f>
        <v>-151662.23756000004</v>
      </c>
      <c r="E37" s="18" cm="1">
        <f t="array" ref="E37">_xlfn.IFS(C37="-",D37,D37="-",-C37,AND(C37="-",D37="-"),"-",AND(C37&lt;&gt;"-",D37&lt;&gt;"-"),D37-C37)</f>
        <v>33987.99178000004</v>
      </c>
      <c r="F37" s="25">
        <f>E37/C37*100</f>
        <v>-18.307540960670931</v>
      </c>
    </row>
    <row r="38" spans="1:6" x14ac:dyDescent="0.25">
      <c r="A38" s="32"/>
      <c r="B38" s="33"/>
      <c r="C38" s="33"/>
      <c r="D38" s="33"/>
      <c r="E38" s="34"/>
      <c r="F38" s="35"/>
    </row>
    <row r="39" spans="1:6" x14ac:dyDescent="0.25">
      <c r="A39" s="36" t="s">
        <v>37</v>
      </c>
      <c r="B39" s="27"/>
      <c r="C39" s="27"/>
      <c r="D39" s="27"/>
      <c r="E39" s="23"/>
      <c r="F39" s="35"/>
    </row>
    <row r="40" spans="1:6" x14ac:dyDescent="0.25">
      <c r="A40" s="37"/>
      <c r="B40" s="27"/>
      <c r="C40" s="27"/>
      <c r="D40" s="27"/>
      <c r="E40" s="23"/>
      <c r="F40" s="35"/>
    </row>
    <row r="41" spans="1:6" x14ac:dyDescent="0.25">
      <c r="A41" s="26" t="s">
        <v>38</v>
      </c>
      <c r="B41" s="27"/>
      <c r="C41" s="27"/>
      <c r="D41" s="27"/>
      <c r="E41" s="23"/>
      <c r="F41" s="35"/>
    </row>
    <row r="42" spans="1:6" x14ac:dyDescent="0.25">
      <c r="A42" s="38" t="s">
        <v>39</v>
      </c>
      <c r="B42" s="21" t="s">
        <v>19</v>
      </c>
      <c r="C42" s="22" t="s">
        <v>19</v>
      </c>
      <c r="D42" s="22" t="s">
        <v>19</v>
      </c>
      <c r="E42" s="23" t="str" cm="1">
        <f t="array" ref="E42">_xlfn.IFS(C42="-",D42,D42="-",-C42,AND(C42="-",D42="-"),"-",AND(C42&lt;&gt;"-",D42&lt;&gt;"-"),D42-C42)</f>
        <v>-</v>
      </c>
      <c r="F42" s="35"/>
    </row>
    <row r="43" spans="1:6" x14ac:dyDescent="0.25">
      <c r="A43" s="38" t="s">
        <v>40</v>
      </c>
      <c r="B43" s="21" t="s">
        <v>19</v>
      </c>
      <c r="C43" s="22" t="s">
        <v>19</v>
      </c>
      <c r="D43" s="22" t="s">
        <v>19</v>
      </c>
      <c r="E43" s="23" t="str" cm="1">
        <f t="array" ref="E43">_xlfn.IFS(C43="-",D43,D43="-",-C43,AND(C43="-",D43="-"),"-",AND(C43&lt;&gt;"-",D43&lt;&gt;"-"),D43-C43)</f>
        <v>-</v>
      </c>
      <c r="F43" s="35"/>
    </row>
    <row r="44" spans="1:6" x14ac:dyDescent="0.25">
      <c r="A44" s="38" t="s">
        <v>41</v>
      </c>
      <c r="B44" s="21" t="s">
        <v>19</v>
      </c>
      <c r="C44" s="22" t="s">
        <v>19</v>
      </c>
      <c r="D44" s="22" t="s">
        <v>19</v>
      </c>
      <c r="E44" s="23" t="str" cm="1">
        <f t="array" ref="E44">_xlfn.IFS(C44="-",D44,D44="-",-C44,AND(C44="-",D44="-"),"-",AND(C44&lt;&gt;"-",D44&lt;&gt;"-"),D44-C44)</f>
        <v>-</v>
      </c>
      <c r="F44" s="35"/>
    </row>
    <row r="45" spans="1:6" x14ac:dyDescent="0.25">
      <c r="A45" s="38" t="s">
        <v>42</v>
      </c>
      <c r="B45" s="21" t="s">
        <v>19</v>
      </c>
      <c r="C45" s="21" t="s">
        <v>19</v>
      </c>
      <c r="D45" s="21" t="s">
        <v>19</v>
      </c>
      <c r="E45" s="23" t="str" cm="1">
        <f t="array" ref="E45">_xlfn.IFS(C45="-",D45,D45="-",-C45,AND(C45="-",D45="-"),"-",AND(C45&lt;&gt;"-",D45&lt;&gt;"-"),D45-C45)</f>
        <v>-</v>
      </c>
      <c r="F45" s="35"/>
    </row>
    <row r="46" spans="1:6" x14ac:dyDescent="0.25">
      <c r="A46" s="39"/>
      <c r="B46" s="27"/>
      <c r="C46" s="27"/>
      <c r="D46" s="27"/>
      <c r="E46" s="23"/>
      <c r="F46" s="35"/>
    </row>
    <row r="47" spans="1:6" x14ac:dyDescent="0.25">
      <c r="A47" s="26" t="s">
        <v>43</v>
      </c>
      <c r="B47" s="27"/>
      <c r="C47" s="27"/>
      <c r="D47" s="27"/>
      <c r="E47" s="23"/>
      <c r="F47" s="35"/>
    </row>
    <row r="48" spans="1:6" x14ac:dyDescent="0.25">
      <c r="A48" s="38" t="s">
        <v>44</v>
      </c>
      <c r="B48" s="27" t="s">
        <v>19</v>
      </c>
      <c r="C48" s="40" t="s">
        <v>19</v>
      </c>
      <c r="D48" s="40" t="s">
        <v>19</v>
      </c>
      <c r="E48" s="23" t="s">
        <v>19</v>
      </c>
      <c r="F48" s="35"/>
    </row>
    <row r="49" spans="1:6" x14ac:dyDescent="0.25">
      <c r="A49" s="38" t="s">
        <v>45</v>
      </c>
      <c r="B49" s="27">
        <v>49500</v>
      </c>
      <c r="C49" s="40" t="s">
        <v>19</v>
      </c>
      <c r="D49" s="40" t="s">
        <v>19</v>
      </c>
      <c r="E49" s="23" t="str" cm="1">
        <f t="array" ref="E49">_xlfn.IFS(C49="-",D49,D49="-",-C49,AND(C49="-",D49="-"),"-",AND(C49&lt;&gt;"-",D49&lt;&gt;"-"),D49-C49)</f>
        <v>-</v>
      </c>
      <c r="F49" s="35"/>
    </row>
    <row r="50" spans="1:6" x14ac:dyDescent="0.25">
      <c r="A50" s="38" t="s">
        <v>46</v>
      </c>
      <c r="B50" s="27">
        <v>454.5</v>
      </c>
      <c r="C50" s="40">
        <v>343.3</v>
      </c>
      <c r="D50" s="40">
        <v>339.9</v>
      </c>
      <c r="E50" s="23" cm="1">
        <f t="array" ref="E50">_xlfn.IFS(C50="-",D50,D50="-",-C50,AND(C50="-",D50="-"),"-",AND(C50&lt;&gt;"-",D50&lt;&gt;"-"),D50-C50)</f>
        <v>-3.4000000000000341</v>
      </c>
      <c r="F50" s="35"/>
    </row>
    <row r="51" spans="1:6" x14ac:dyDescent="0.25">
      <c r="A51" s="41" t="s">
        <v>39</v>
      </c>
      <c r="B51" s="42" t="s">
        <v>19</v>
      </c>
      <c r="C51" s="42" t="s">
        <v>19</v>
      </c>
      <c r="D51" s="42" t="s">
        <v>19</v>
      </c>
      <c r="E51" s="42" t="str" cm="1">
        <f t="array" ref="E51">_xlfn.IFS(C51="-",D51,D51="-",-C51,AND(C51="-",D51="-"),"-",AND(C51&lt;&gt;"-",D51&lt;&gt;"-"),D51-C51)</f>
        <v>-</v>
      </c>
      <c r="F51" s="43"/>
    </row>
    <row r="52" spans="1:6" ht="3.75" customHeight="1" x14ac:dyDescent="0.25"/>
    <row r="53" spans="1:6" x14ac:dyDescent="0.25">
      <c r="A53" s="48" t="s">
        <v>47</v>
      </c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BA5CE-D412-49B6-8B59-9F716DB257E9}">
  <dimension ref="A1:M32"/>
  <sheetViews>
    <sheetView workbookViewId="0">
      <selection activeCell="Z18" sqref="Z18"/>
    </sheetView>
  </sheetViews>
  <sheetFormatPr defaultColWidth="9.140625" defaultRowHeight="15" x14ac:dyDescent="0.25"/>
  <cols>
    <col min="1" max="1" width="29.42578125" style="90" customWidth="1"/>
    <col min="2" max="13" width="10.7109375" style="91" customWidth="1"/>
    <col min="14" max="14" width="9.140625" style="50" customWidth="1"/>
    <col min="15" max="16384" width="9.140625" style="50"/>
  </cols>
  <sheetData>
    <row r="1" spans="1:13" x14ac:dyDescent="0.25">
      <c r="A1" s="49" t="s">
        <v>48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x14ac:dyDescent="0.25">
      <c r="A2" s="51"/>
      <c r="B2" s="52"/>
      <c r="C2" s="52"/>
      <c r="D2" s="53"/>
      <c r="E2" s="52"/>
      <c r="F2" s="52"/>
      <c r="G2" s="52"/>
      <c r="H2" s="52"/>
      <c r="I2" s="52"/>
      <c r="J2" s="52"/>
      <c r="K2" s="52"/>
      <c r="L2" s="52"/>
      <c r="M2" s="52"/>
    </row>
    <row r="3" spans="1:13" ht="32.450000000000003" customHeight="1" x14ac:dyDescent="0.25">
      <c r="A3" s="54" t="s">
        <v>49</v>
      </c>
      <c r="B3" s="55" t="s">
        <v>30</v>
      </c>
      <c r="C3" s="55"/>
      <c r="D3" s="55"/>
      <c r="E3" s="55" t="s">
        <v>31</v>
      </c>
      <c r="F3" s="55"/>
      <c r="G3" s="55"/>
      <c r="H3" s="55" t="s">
        <v>32</v>
      </c>
      <c r="I3" s="55"/>
      <c r="J3" s="55"/>
      <c r="K3" s="56" t="s">
        <v>33</v>
      </c>
      <c r="L3" s="56"/>
      <c r="M3" s="56"/>
    </row>
    <row r="4" spans="1:13" s="58" customFormat="1" ht="37.5" customHeight="1" x14ac:dyDescent="0.2">
      <c r="A4" s="54"/>
      <c r="B4" s="57">
        <v>45292</v>
      </c>
      <c r="C4" s="57">
        <v>45658</v>
      </c>
      <c r="D4" s="57">
        <v>46023</v>
      </c>
      <c r="E4" s="57">
        <v>45292</v>
      </c>
      <c r="F4" s="57">
        <v>45658</v>
      </c>
      <c r="G4" s="57">
        <v>46023</v>
      </c>
      <c r="H4" s="57">
        <v>45292</v>
      </c>
      <c r="I4" s="57">
        <v>45658</v>
      </c>
      <c r="J4" s="57">
        <v>46023</v>
      </c>
      <c r="K4" s="57">
        <v>45292</v>
      </c>
      <c r="L4" s="57">
        <v>45658</v>
      </c>
      <c r="M4" s="57">
        <v>46023</v>
      </c>
    </row>
    <row r="5" spans="1:13" x14ac:dyDescent="0.25">
      <c r="A5" s="59"/>
      <c r="B5" s="60" t="s">
        <v>8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3" x14ac:dyDescent="0.25">
      <c r="A6" s="61" t="s">
        <v>50</v>
      </c>
      <c r="B6" s="62">
        <v>12359.091609999998</v>
      </c>
      <c r="C6" s="62">
        <v>14005.439560000006</v>
      </c>
      <c r="D6" s="62">
        <v>15354.875729999996</v>
      </c>
      <c r="E6" s="63">
        <v>6665.0688699999919</v>
      </c>
      <c r="F6" s="62">
        <v>6095.0170900000076</v>
      </c>
      <c r="G6" s="62">
        <v>7484.9116399999921</v>
      </c>
      <c r="H6" s="63">
        <v>45459.646070000003</v>
      </c>
      <c r="I6" s="62">
        <v>42591.298219999997</v>
      </c>
      <c r="J6" s="62">
        <v>53088.255069999985</v>
      </c>
      <c r="K6" s="64">
        <v>7509.7763899999991</v>
      </c>
      <c r="L6" s="65">
        <v>24602.852880000002</v>
      </c>
      <c r="M6" s="64">
        <v>21783.604780000001</v>
      </c>
    </row>
    <row r="7" spans="1:13" x14ac:dyDescent="0.25">
      <c r="A7" s="61" t="s">
        <v>51</v>
      </c>
      <c r="B7" s="66">
        <v>4753.0434499999992</v>
      </c>
      <c r="C7" s="67">
        <v>5161.6860600000009</v>
      </c>
      <c r="D7" s="67">
        <v>6723.0722099999994</v>
      </c>
      <c r="E7" s="66">
        <v>1007.9374800000001</v>
      </c>
      <c r="F7" s="67">
        <v>703.93200999999988</v>
      </c>
      <c r="G7" s="67">
        <v>1188.01008</v>
      </c>
      <c r="H7" s="66">
        <v>153.51878999999997</v>
      </c>
      <c r="I7" s="67">
        <v>62.263669999999998</v>
      </c>
      <c r="J7" s="67">
        <v>58.207099999999997</v>
      </c>
      <c r="K7" s="68" t="s">
        <v>19</v>
      </c>
      <c r="L7" s="69" t="s">
        <v>19</v>
      </c>
      <c r="M7" s="68" t="s">
        <v>19</v>
      </c>
    </row>
    <row r="8" spans="1:13" x14ac:dyDescent="0.25">
      <c r="A8" s="61" t="s">
        <v>52</v>
      </c>
      <c r="B8" s="66">
        <v>9164.0029500000019</v>
      </c>
      <c r="C8" s="67">
        <v>10125.992090000002</v>
      </c>
      <c r="D8" s="67">
        <v>11589.540119999998</v>
      </c>
      <c r="E8" s="66">
        <v>104.92553999999993</v>
      </c>
      <c r="F8" s="67">
        <v>635.39048000000014</v>
      </c>
      <c r="G8" s="67">
        <v>1051.3436999999999</v>
      </c>
      <c r="H8" s="66">
        <v>115.48158000000001</v>
      </c>
      <c r="I8" s="67">
        <v>9732.0946700000004</v>
      </c>
      <c r="J8" s="67">
        <v>6013.3394100000005</v>
      </c>
      <c r="K8" s="68">
        <v>8972.642609999999</v>
      </c>
      <c r="L8" s="69">
        <v>4203.0265299999992</v>
      </c>
      <c r="M8" s="68">
        <v>12593.294749999999</v>
      </c>
    </row>
    <row r="9" spans="1:13" x14ac:dyDescent="0.25">
      <c r="A9" s="61" t="s">
        <v>53</v>
      </c>
      <c r="B9" s="66">
        <v>5622.6971299999977</v>
      </c>
      <c r="C9" s="67">
        <v>6314.6630600000026</v>
      </c>
      <c r="D9" s="67">
        <v>6790.8204800000021</v>
      </c>
      <c r="E9" s="67">
        <v>1171.4048899999993</v>
      </c>
      <c r="F9" s="67">
        <v>1513.1552800000009</v>
      </c>
      <c r="G9" s="67">
        <v>1377.4878899999999</v>
      </c>
      <c r="H9" s="67">
        <v>18601.708529999996</v>
      </c>
      <c r="I9" s="67">
        <v>6193.2444299999997</v>
      </c>
      <c r="J9" s="67">
        <v>6596.7482200000004</v>
      </c>
      <c r="K9" s="68">
        <v>2585.1731199999999</v>
      </c>
      <c r="L9" s="69">
        <v>7905.2441699999999</v>
      </c>
      <c r="M9" s="68">
        <v>11977.77795</v>
      </c>
    </row>
    <row r="10" spans="1:13" x14ac:dyDescent="0.25">
      <c r="A10" s="61" t="s">
        <v>54</v>
      </c>
      <c r="B10" s="70" t="s">
        <v>19</v>
      </c>
      <c r="C10" s="67">
        <v>98.300809999999998</v>
      </c>
      <c r="D10" s="71">
        <v>111.34626</v>
      </c>
      <c r="E10" s="71">
        <v>1.2394099999999999</v>
      </c>
      <c r="F10" s="67">
        <v>14.592260000000001</v>
      </c>
      <c r="G10" s="71">
        <v>17.305519999999998</v>
      </c>
      <c r="H10" s="71">
        <v>0.45635000000000003</v>
      </c>
      <c r="I10" s="67" t="s">
        <v>19</v>
      </c>
      <c r="J10" s="71">
        <v>67.604249999999993</v>
      </c>
      <c r="K10" s="72" t="s">
        <v>19</v>
      </c>
      <c r="L10" s="69" t="s">
        <v>19</v>
      </c>
      <c r="M10" s="72" t="s">
        <v>19</v>
      </c>
    </row>
    <row r="11" spans="1:13" x14ac:dyDescent="0.25">
      <c r="A11" s="61" t="s">
        <v>55</v>
      </c>
      <c r="B11" s="66" t="s">
        <v>19</v>
      </c>
      <c r="C11" s="67" t="s">
        <v>19</v>
      </c>
      <c r="D11" s="67" t="s">
        <v>19</v>
      </c>
      <c r="E11" s="66" t="s">
        <v>19</v>
      </c>
      <c r="F11" s="67" t="s">
        <v>19</v>
      </c>
      <c r="G11" s="67" t="s">
        <v>19</v>
      </c>
      <c r="H11" s="66">
        <v>5432.0754800000004</v>
      </c>
      <c r="I11" s="67">
        <v>3144.9562000000001</v>
      </c>
      <c r="J11" s="67">
        <v>2674.8274100000003</v>
      </c>
      <c r="K11" s="68" t="s">
        <v>19</v>
      </c>
      <c r="L11" s="69" t="s">
        <v>19</v>
      </c>
      <c r="M11" s="68" t="s">
        <v>19</v>
      </c>
    </row>
    <row r="12" spans="1:13" x14ac:dyDescent="0.25">
      <c r="A12" s="61" t="s">
        <v>56</v>
      </c>
      <c r="B12" s="66">
        <v>31460.697800000005</v>
      </c>
      <c r="C12" s="67">
        <v>34609.877149999993</v>
      </c>
      <c r="D12" s="67">
        <v>37523.398740000004</v>
      </c>
      <c r="E12" s="66">
        <v>3943.9681399999995</v>
      </c>
      <c r="F12" s="67">
        <v>4120.4784399999999</v>
      </c>
      <c r="G12" s="67">
        <v>7618.3948599999994</v>
      </c>
      <c r="H12" s="66">
        <v>16938.805350000006</v>
      </c>
      <c r="I12" s="67">
        <v>19976.860089999995</v>
      </c>
      <c r="J12" s="67">
        <v>25627.05632</v>
      </c>
      <c r="K12" s="68">
        <v>8609.8977100000011</v>
      </c>
      <c r="L12" s="69">
        <v>5988.4151699999993</v>
      </c>
      <c r="M12" s="68">
        <v>7227.3316100000002</v>
      </c>
    </row>
    <row r="13" spans="1:13" x14ac:dyDescent="0.25">
      <c r="A13" s="61" t="s">
        <v>57</v>
      </c>
      <c r="B13" s="66">
        <v>803.42753000000016</v>
      </c>
      <c r="C13" s="67">
        <v>912.77849999999989</v>
      </c>
      <c r="D13" s="67">
        <v>1318.3659199999997</v>
      </c>
      <c r="E13" s="66">
        <v>124.39897999999997</v>
      </c>
      <c r="F13" s="67">
        <v>118.41507</v>
      </c>
      <c r="G13" s="67">
        <v>632.54904000000022</v>
      </c>
      <c r="H13" s="66">
        <v>2205.62003</v>
      </c>
      <c r="I13" s="67">
        <v>1922.8181100000002</v>
      </c>
      <c r="J13" s="67">
        <v>4571.9158499999994</v>
      </c>
      <c r="K13" s="68">
        <v>1304.8141400000002</v>
      </c>
      <c r="L13" s="69">
        <v>1421.1035099999999</v>
      </c>
      <c r="M13" s="68">
        <v>2073.1849300000003</v>
      </c>
    </row>
    <row r="14" spans="1:13" x14ac:dyDescent="0.25">
      <c r="A14" s="61" t="s">
        <v>58</v>
      </c>
      <c r="B14" s="66">
        <v>25545.203859999998</v>
      </c>
      <c r="C14" s="67">
        <v>31477.767739999999</v>
      </c>
      <c r="D14" s="67">
        <v>33703.578510000007</v>
      </c>
      <c r="E14" s="66">
        <v>4406.3411500000011</v>
      </c>
      <c r="F14" s="67">
        <v>6968.5691200000001</v>
      </c>
      <c r="G14" s="67">
        <v>8455.1849800000018</v>
      </c>
      <c r="H14" s="66">
        <v>34795.768790000009</v>
      </c>
      <c r="I14" s="67">
        <v>43118.418549999988</v>
      </c>
      <c r="J14" s="67">
        <v>45371.724139999991</v>
      </c>
      <c r="K14" s="68">
        <v>302.17450000000002</v>
      </c>
      <c r="L14" s="69">
        <v>11575</v>
      </c>
      <c r="M14" s="68">
        <v>1085</v>
      </c>
    </row>
    <row r="15" spans="1:13" x14ac:dyDescent="0.25">
      <c r="A15" s="61" t="s">
        <v>59</v>
      </c>
      <c r="B15" s="66">
        <v>6067.5793299999987</v>
      </c>
      <c r="C15" s="67">
        <v>6914.8627300000044</v>
      </c>
      <c r="D15" s="67">
        <v>7348.4845600000017</v>
      </c>
      <c r="E15" s="66">
        <v>15060.137039999996</v>
      </c>
      <c r="F15" s="67">
        <v>6973.1548700000003</v>
      </c>
      <c r="G15" s="67">
        <v>5791.6677100000006</v>
      </c>
      <c r="H15" s="66">
        <v>203530.65377</v>
      </c>
      <c r="I15" s="67">
        <v>221318.78231999988</v>
      </c>
      <c r="J15" s="67">
        <v>223325.67786</v>
      </c>
      <c r="K15" s="68">
        <v>2592.31185</v>
      </c>
      <c r="L15" s="69">
        <v>6050.7478799999999</v>
      </c>
      <c r="M15" s="68">
        <v>6200.2818799999995</v>
      </c>
    </row>
    <row r="16" spans="1:13" x14ac:dyDescent="0.25">
      <c r="A16" s="73" t="s">
        <v>60</v>
      </c>
      <c r="B16" s="74">
        <f t="shared" ref="B16:M16" si="0">SUM(B6:B15)</f>
        <v>95775.743659999993</v>
      </c>
      <c r="C16" s="75">
        <f t="shared" si="0"/>
        <v>109621.36770000002</v>
      </c>
      <c r="D16" s="74">
        <f t="shared" si="0"/>
        <v>120463.48252999999</v>
      </c>
      <c r="E16" s="74">
        <f t="shared" si="0"/>
        <v>32485.421499999989</v>
      </c>
      <c r="F16" s="75">
        <f t="shared" si="0"/>
        <v>27142.704620000004</v>
      </c>
      <c r="G16" s="74">
        <f t="shared" si="0"/>
        <v>33616.855419999993</v>
      </c>
      <c r="H16" s="74">
        <f t="shared" si="0"/>
        <v>327233.73474000004</v>
      </c>
      <c r="I16" s="75">
        <f t="shared" si="0"/>
        <v>348060.73625999986</v>
      </c>
      <c r="J16" s="74">
        <f t="shared" si="0"/>
        <v>367395.35563000001</v>
      </c>
      <c r="K16" s="74">
        <f t="shared" si="0"/>
        <v>31876.79032</v>
      </c>
      <c r="L16" s="75">
        <f t="shared" si="0"/>
        <v>61746.390140000003</v>
      </c>
      <c r="M16" s="76">
        <f t="shared" si="0"/>
        <v>62940.475900000005</v>
      </c>
    </row>
    <row r="17" spans="1:13" ht="32.450000000000003" customHeight="1" x14ac:dyDescent="0.25">
      <c r="A17" s="54" t="s">
        <v>49</v>
      </c>
      <c r="B17" s="77" t="s">
        <v>61</v>
      </c>
      <c r="C17" s="77"/>
      <c r="D17" s="77"/>
      <c r="E17" s="77" t="s">
        <v>35</v>
      </c>
      <c r="F17" s="77"/>
      <c r="G17" s="77"/>
      <c r="H17" s="78" t="s">
        <v>62</v>
      </c>
      <c r="I17" s="78"/>
      <c r="J17" s="78"/>
      <c r="K17" s="79"/>
      <c r="L17" s="79"/>
      <c r="M17" s="79"/>
    </row>
    <row r="18" spans="1:13" x14ac:dyDescent="0.25">
      <c r="A18" s="54"/>
      <c r="B18" s="57">
        <v>45292</v>
      </c>
      <c r="C18" s="57">
        <v>45658</v>
      </c>
      <c r="D18" s="57">
        <v>46023</v>
      </c>
      <c r="E18" s="57">
        <v>45292</v>
      </c>
      <c r="F18" s="57">
        <v>45658</v>
      </c>
      <c r="G18" s="57">
        <v>46023</v>
      </c>
      <c r="H18" s="57">
        <v>45292</v>
      </c>
      <c r="I18" s="57">
        <v>45658</v>
      </c>
      <c r="J18" s="57">
        <v>46023</v>
      </c>
      <c r="K18" s="79"/>
      <c r="L18" s="79"/>
      <c r="M18" s="79"/>
    </row>
    <row r="19" spans="1:13" x14ac:dyDescent="0.25">
      <c r="A19" s="59"/>
      <c r="B19" s="80" t="s">
        <v>8</v>
      </c>
      <c r="C19" s="80"/>
      <c r="D19" s="80"/>
      <c r="E19" s="80"/>
      <c r="F19" s="80"/>
      <c r="G19" s="80"/>
      <c r="H19" s="80"/>
      <c r="I19" s="80"/>
      <c r="J19" s="80"/>
      <c r="K19" s="79"/>
      <c r="L19" s="79"/>
      <c r="M19" s="79"/>
    </row>
    <row r="20" spans="1:13" x14ac:dyDescent="0.25">
      <c r="A20" s="61" t="s">
        <v>50</v>
      </c>
      <c r="B20" s="63">
        <v>19780.029919999997</v>
      </c>
      <c r="C20" s="62">
        <v>23082.971310000001</v>
      </c>
      <c r="D20" s="62">
        <v>22942.534460000006</v>
      </c>
      <c r="E20" s="63">
        <v>10980.008250000004</v>
      </c>
      <c r="F20" s="62">
        <v>2936.3689600000002</v>
      </c>
      <c r="G20" s="63">
        <v>19532.875580000007</v>
      </c>
      <c r="H20" s="81">
        <f>SUM(B6,E6,H6,K6,B20,E20)</f>
        <v>102753.62110999999</v>
      </c>
      <c r="I20" s="82">
        <f>SUM(C6,F6,I6,L6,C20,F20)</f>
        <v>113313.94802000003</v>
      </c>
      <c r="J20" s="82">
        <f>SUM(D6,G6,J6,M6,D20,G20)</f>
        <v>140187.05726</v>
      </c>
      <c r="K20" s="79"/>
      <c r="L20" s="79"/>
      <c r="M20" s="79"/>
    </row>
    <row r="21" spans="1:13" x14ac:dyDescent="0.25">
      <c r="A21" s="61" t="s">
        <v>51</v>
      </c>
      <c r="B21" s="67" t="s">
        <v>19</v>
      </c>
      <c r="C21" s="67" t="s">
        <v>19</v>
      </c>
      <c r="D21" s="67" t="s">
        <v>19</v>
      </c>
      <c r="E21" s="66">
        <v>256.84661</v>
      </c>
      <c r="F21" s="67">
        <v>1004.96485</v>
      </c>
      <c r="G21" s="66">
        <v>1796.24215</v>
      </c>
      <c r="H21" s="83">
        <f t="shared" ref="H21:J29" si="1">SUM(B7,E7,H7,K7,B21,E21)</f>
        <v>6171.3463299999994</v>
      </c>
      <c r="I21" s="84">
        <f t="shared" si="1"/>
        <v>6932.846590000001</v>
      </c>
      <c r="J21" s="84">
        <f t="shared" si="1"/>
        <v>9765.5315399999999</v>
      </c>
      <c r="K21" s="79"/>
      <c r="L21" s="79"/>
      <c r="M21" s="79"/>
    </row>
    <row r="22" spans="1:13" x14ac:dyDescent="0.25">
      <c r="A22" s="61" t="s">
        <v>52</v>
      </c>
      <c r="B22" s="67" t="s">
        <v>19</v>
      </c>
      <c r="C22" s="67" t="s">
        <v>19</v>
      </c>
      <c r="D22" s="67" t="s">
        <v>19</v>
      </c>
      <c r="E22" s="66">
        <v>461.90956000000006</v>
      </c>
      <c r="F22" s="67">
        <v>1918.1993099999995</v>
      </c>
      <c r="G22" s="66">
        <v>2045.9922199999999</v>
      </c>
      <c r="H22" s="83">
        <f t="shared" si="1"/>
        <v>18818.962240000001</v>
      </c>
      <c r="I22" s="84">
        <f t="shared" si="1"/>
        <v>26614.703079999999</v>
      </c>
      <c r="J22" s="84">
        <f t="shared" si="1"/>
        <v>33293.510199999997</v>
      </c>
      <c r="K22" s="79"/>
      <c r="L22" s="79"/>
      <c r="M22" s="79"/>
    </row>
    <row r="23" spans="1:13" x14ac:dyDescent="0.25">
      <c r="A23" s="61" t="s">
        <v>53</v>
      </c>
      <c r="B23" s="67" t="s">
        <v>19</v>
      </c>
      <c r="C23" s="67" t="s">
        <v>19</v>
      </c>
      <c r="D23" s="67" t="s">
        <v>19</v>
      </c>
      <c r="E23" s="66">
        <v>3232.4127999999992</v>
      </c>
      <c r="F23" s="67">
        <v>1625.5370499999999</v>
      </c>
      <c r="G23" s="66">
        <v>3314.3623900000007</v>
      </c>
      <c r="H23" s="83">
        <f t="shared" si="1"/>
        <v>31213.396469999992</v>
      </c>
      <c r="I23" s="84">
        <f t="shared" si="1"/>
        <v>23551.843990000001</v>
      </c>
      <c r="J23" s="84">
        <f t="shared" si="1"/>
        <v>30057.196930000006</v>
      </c>
      <c r="K23" s="79"/>
      <c r="L23" s="79"/>
      <c r="M23" s="79"/>
    </row>
    <row r="24" spans="1:13" x14ac:dyDescent="0.25">
      <c r="A24" s="61" t="s">
        <v>54</v>
      </c>
      <c r="B24" s="71" t="s">
        <v>19</v>
      </c>
      <c r="C24" s="71" t="s">
        <v>19</v>
      </c>
      <c r="D24" s="71" t="s">
        <v>19</v>
      </c>
      <c r="E24" s="70" t="s">
        <v>19</v>
      </c>
      <c r="F24" s="67">
        <v>78.96884</v>
      </c>
      <c r="G24" s="70" t="s">
        <v>19</v>
      </c>
      <c r="H24" s="83">
        <f t="shared" si="1"/>
        <v>1.6957599999999999</v>
      </c>
      <c r="I24" s="84">
        <f t="shared" si="1"/>
        <v>191.86190999999999</v>
      </c>
      <c r="J24" s="84">
        <f t="shared" si="1"/>
        <v>196.25603000000001</v>
      </c>
      <c r="K24" s="79"/>
      <c r="L24" s="79"/>
      <c r="M24" s="79"/>
    </row>
    <row r="25" spans="1:13" x14ac:dyDescent="0.25">
      <c r="A25" s="61" t="s">
        <v>55</v>
      </c>
      <c r="B25" s="66" t="s">
        <v>19</v>
      </c>
      <c r="C25" s="66" t="s">
        <v>19</v>
      </c>
      <c r="D25" s="67" t="s">
        <v>19</v>
      </c>
      <c r="E25" s="66" t="s">
        <v>19</v>
      </c>
      <c r="F25" s="67" t="s">
        <v>19</v>
      </c>
      <c r="G25" s="66">
        <v>6.6006</v>
      </c>
      <c r="H25" s="83">
        <f t="shared" si="1"/>
        <v>5432.0754800000004</v>
      </c>
      <c r="I25" s="84">
        <f t="shared" si="1"/>
        <v>3144.9562000000001</v>
      </c>
      <c r="J25" s="84">
        <f t="shared" si="1"/>
        <v>2681.4280100000005</v>
      </c>
      <c r="K25" s="79"/>
      <c r="L25" s="79"/>
      <c r="M25" s="79"/>
    </row>
    <row r="26" spans="1:13" x14ac:dyDescent="0.25">
      <c r="A26" s="61" t="s">
        <v>56</v>
      </c>
      <c r="B26" s="66" t="s">
        <v>19</v>
      </c>
      <c r="C26" s="66" t="s">
        <v>19</v>
      </c>
      <c r="D26" s="67" t="s">
        <v>19</v>
      </c>
      <c r="E26" s="66">
        <v>1800.5693499999998</v>
      </c>
      <c r="F26" s="67">
        <v>1402.8425400000001</v>
      </c>
      <c r="G26" s="66">
        <v>776.14227000000005</v>
      </c>
      <c r="H26" s="83">
        <f t="shared" si="1"/>
        <v>62753.938350000019</v>
      </c>
      <c r="I26" s="84">
        <f t="shared" si="1"/>
        <v>66098.473389999985</v>
      </c>
      <c r="J26" s="84">
        <f t="shared" si="1"/>
        <v>78772.323799999998</v>
      </c>
      <c r="K26" s="79"/>
      <c r="L26" s="79"/>
      <c r="M26" s="79"/>
    </row>
    <row r="27" spans="1:13" x14ac:dyDescent="0.25">
      <c r="A27" s="61" t="s">
        <v>57</v>
      </c>
      <c r="B27" s="66" t="s">
        <v>19</v>
      </c>
      <c r="C27" s="66" t="s">
        <v>19</v>
      </c>
      <c r="D27" s="67" t="s">
        <v>19</v>
      </c>
      <c r="E27" s="66">
        <v>97.106270000000009</v>
      </c>
      <c r="F27" s="67">
        <v>1571.41877</v>
      </c>
      <c r="G27" s="66">
        <v>8661.7922400000007</v>
      </c>
      <c r="H27" s="83">
        <f t="shared" si="1"/>
        <v>4535.3669500000005</v>
      </c>
      <c r="I27" s="84">
        <f t="shared" si="1"/>
        <v>5946.5339600000007</v>
      </c>
      <c r="J27" s="84">
        <f t="shared" si="1"/>
        <v>17257.807979999998</v>
      </c>
      <c r="K27" s="79"/>
      <c r="L27" s="79"/>
      <c r="M27" s="79"/>
    </row>
    <row r="28" spans="1:13" x14ac:dyDescent="0.25">
      <c r="A28" s="61" t="s">
        <v>58</v>
      </c>
      <c r="B28" s="66" t="s">
        <v>19</v>
      </c>
      <c r="C28" s="66" t="s">
        <v>19</v>
      </c>
      <c r="D28" s="67" t="s">
        <v>19</v>
      </c>
      <c r="E28" s="66">
        <v>3899.4482799999996</v>
      </c>
      <c r="F28" s="67">
        <v>892.98725999999988</v>
      </c>
      <c r="G28" s="66">
        <v>903.79423999999983</v>
      </c>
      <c r="H28" s="83">
        <f t="shared" si="1"/>
        <v>68948.936580000009</v>
      </c>
      <c r="I28" s="84">
        <f t="shared" si="1"/>
        <v>94032.742669999978</v>
      </c>
      <c r="J28" s="84">
        <f t="shared" si="1"/>
        <v>89519.281870000006</v>
      </c>
      <c r="K28" s="79"/>
      <c r="L28" s="79"/>
      <c r="M28" s="79"/>
    </row>
    <row r="29" spans="1:13" x14ac:dyDescent="0.25">
      <c r="A29" s="61" t="s">
        <v>59</v>
      </c>
      <c r="B29" s="66" t="s">
        <v>19</v>
      </c>
      <c r="C29" s="66" t="s">
        <v>19</v>
      </c>
      <c r="D29" s="67" t="s">
        <v>19</v>
      </c>
      <c r="E29" s="66">
        <v>400.83175</v>
      </c>
      <c r="F29" s="67">
        <v>342.6489600000001</v>
      </c>
      <c r="G29" s="66">
        <v>744.53264000000001</v>
      </c>
      <c r="H29" s="83">
        <f t="shared" si="1"/>
        <v>227651.51374000002</v>
      </c>
      <c r="I29" s="84">
        <f t="shared" si="1"/>
        <v>241600.19675999988</v>
      </c>
      <c r="J29" s="84">
        <f t="shared" si="1"/>
        <v>243410.64464999997</v>
      </c>
      <c r="K29" s="79"/>
      <c r="L29" s="79"/>
      <c r="M29" s="79"/>
    </row>
    <row r="30" spans="1:13" x14ac:dyDescent="0.25">
      <c r="A30" s="73" t="s">
        <v>60</v>
      </c>
      <c r="B30" s="74">
        <f t="shared" ref="B30:G30" si="2">SUM(B20:B29)</f>
        <v>19780.029919999997</v>
      </c>
      <c r="C30" s="74">
        <f t="shared" si="2"/>
        <v>23082.971310000001</v>
      </c>
      <c r="D30" s="75">
        <f t="shared" si="2"/>
        <v>22942.534460000006</v>
      </c>
      <c r="E30" s="74">
        <f t="shared" si="2"/>
        <v>21129.132870000005</v>
      </c>
      <c r="F30" s="74">
        <f t="shared" si="2"/>
        <v>11773.936540000001</v>
      </c>
      <c r="G30" s="74">
        <f t="shared" si="2"/>
        <v>37782.334330000012</v>
      </c>
      <c r="H30" s="76">
        <f t="shared" ref="H30:J30" si="3">SUM(H20:H29)</f>
        <v>528280.85300999996</v>
      </c>
      <c r="I30" s="85">
        <f t="shared" si="3"/>
        <v>581428.10656999983</v>
      </c>
      <c r="J30" s="85">
        <f t="shared" si="3"/>
        <v>645141.0382699999</v>
      </c>
      <c r="K30" s="79"/>
      <c r="L30" s="79"/>
      <c r="M30" s="79"/>
    </row>
    <row r="31" spans="1:13" ht="3.75" customHeight="1" x14ac:dyDescent="0.25">
      <c r="A31" s="86"/>
      <c r="B31" s="87"/>
      <c r="C31" s="87"/>
      <c r="D31" s="87"/>
      <c r="E31" s="87"/>
      <c r="F31" s="87"/>
      <c r="G31" s="87"/>
      <c r="H31" s="88"/>
      <c r="I31" s="88"/>
      <c r="J31" s="88"/>
      <c r="K31" s="89"/>
      <c r="L31" s="89"/>
      <c r="M31" s="89"/>
    </row>
    <row r="32" spans="1:13" ht="16.899999999999999" customHeight="1" x14ac:dyDescent="0.25">
      <c r="A32" s="90" t="s">
        <v>63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</row>
  </sheetData>
  <mergeCells count="12">
    <mergeCell ref="B5:M5"/>
    <mergeCell ref="A17:A18"/>
    <mergeCell ref="B17:D17"/>
    <mergeCell ref="E17:G17"/>
    <mergeCell ref="H17:J17"/>
    <mergeCell ref="B19:J19"/>
    <mergeCell ref="A1:M1"/>
    <mergeCell ref="A3:A4"/>
    <mergeCell ref="B3:D3"/>
    <mergeCell ref="E3:G3"/>
    <mergeCell ref="H3:J3"/>
    <mergeCell ref="K3:M3"/>
  </mergeCells>
  <pageMargins left="0.70000000000000007" right="0.70000000000000007" top="0.75" bottom="0.75" header="0.30000000000000004" footer="0.30000000000000004"/>
  <pageSetup paperSize="9" scale="83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AB087-BA96-4E9E-9640-929B263DE855}">
  <dimension ref="A1:G29"/>
  <sheetViews>
    <sheetView workbookViewId="0">
      <selection activeCell="Z18" sqref="Z18"/>
    </sheetView>
  </sheetViews>
  <sheetFormatPr defaultRowHeight="15" x14ac:dyDescent="0.25"/>
  <cols>
    <col min="1" max="1" width="36.85546875" style="128" customWidth="1"/>
    <col min="2" max="2" width="10.7109375" style="128" customWidth="1"/>
    <col min="3" max="4" width="11.28515625" style="45" bestFit="1" customWidth="1"/>
    <col min="5" max="5" width="11.28515625" style="45" customWidth="1"/>
    <col min="6" max="6" width="10.28515625" style="45" bestFit="1" customWidth="1"/>
    <col min="7" max="7" width="9.85546875" style="47" customWidth="1"/>
  </cols>
  <sheetData>
    <row r="1" spans="1:7" x14ac:dyDescent="0.25">
      <c r="A1" s="92" t="s">
        <v>64</v>
      </c>
      <c r="B1" s="92"/>
      <c r="C1" s="92"/>
      <c r="D1" s="92"/>
      <c r="E1" s="92"/>
      <c r="F1" s="92"/>
      <c r="G1" s="92"/>
    </row>
    <row r="3" spans="1:7" ht="35.65" customHeight="1" x14ac:dyDescent="0.25">
      <c r="A3" s="93" t="s">
        <v>1</v>
      </c>
      <c r="B3" s="94" t="s">
        <v>65</v>
      </c>
      <c r="C3" s="95" t="s">
        <v>2</v>
      </c>
      <c r="D3" s="95" t="s">
        <v>3</v>
      </c>
      <c r="E3" s="95" t="s">
        <v>4</v>
      </c>
      <c r="F3" s="4" t="s">
        <v>5</v>
      </c>
      <c r="G3" s="5"/>
    </row>
    <row r="4" spans="1:7" x14ac:dyDescent="0.25">
      <c r="A4" s="96"/>
      <c r="B4" s="97"/>
      <c r="C4" s="7"/>
      <c r="D4" s="7"/>
      <c r="E4" s="7"/>
      <c r="F4" s="98" t="s">
        <v>6</v>
      </c>
      <c r="G4" s="99" t="s">
        <v>7</v>
      </c>
    </row>
    <row r="5" spans="1:7" x14ac:dyDescent="0.25">
      <c r="A5" s="96"/>
      <c r="B5" s="97"/>
      <c r="C5" s="9"/>
      <c r="D5" s="9"/>
      <c r="E5" s="9"/>
      <c r="F5" s="100"/>
      <c r="G5" s="101"/>
    </row>
    <row r="6" spans="1:7" x14ac:dyDescent="0.25">
      <c r="A6" s="102"/>
      <c r="B6" s="103"/>
      <c r="C6" s="104" t="s">
        <v>8</v>
      </c>
      <c r="D6" s="105"/>
      <c r="E6" s="105"/>
      <c r="F6" s="106"/>
      <c r="G6" s="107"/>
    </row>
    <row r="7" spans="1:7" x14ac:dyDescent="0.25">
      <c r="A7" s="108" t="s">
        <v>66</v>
      </c>
      <c r="B7" s="109"/>
      <c r="C7" s="110">
        <f>SUM(C8:C14)</f>
        <v>454131.83677000005</v>
      </c>
      <c r="D7" s="110">
        <f>SUM(D8:D14)</f>
        <v>387359.66601999995</v>
      </c>
      <c r="E7" s="110">
        <f>SUM(E8:E14)</f>
        <v>500402.76387000008</v>
      </c>
      <c r="F7" s="18">
        <f>E7-D7</f>
        <v>113043.09785000014</v>
      </c>
      <c r="G7" s="111"/>
    </row>
    <row r="8" spans="1:7" x14ac:dyDescent="0.25">
      <c r="A8" s="112" t="s">
        <v>67</v>
      </c>
      <c r="B8" s="113" t="s">
        <v>68</v>
      </c>
      <c r="C8" s="27">
        <v>10273.832490000001</v>
      </c>
      <c r="D8" s="40">
        <v>6634.3043399999988</v>
      </c>
      <c r="E8" s="40">
        <v>13789.735500000001</v>
      </c>
      <c r="F8" s="23"/>
      <c r="G8" s="114"/>
    </row>
    <row r="9" spans="1:7" x14ac:dyDescent="0.25">
      <c r="A9" s="112" t="s">
        <v>69</v>
      </c>
      <c r="B9" s="113" t="s">
        <v>70</v>
      </c>
      <c r="C9" s="27">
        <v>121590.05704000001</v>
      </c>
      <c r="D9" s="40">
        <v>73437.519414999988</v>
      </c>
      <c r="E9" s="40">
        <v>140546.91469500001</v>
      </c>
      <c r="F9" s="23"/>
      <c r="G9" s="114"/>
    </row>
    <row r="10" spans="1:7" x14ac:dyDescent="0.25">
      <c r="A10" s="112" t="s">
        <v>71</v>
      </c>
      <c r="B10" s="113" t="s">
        <v>72</v>
      </c>
      <c r="C10" s="27">
        <v>88.269829999999985</v>
      </c>
      <c r="D10" s="40">
        <v>57.421380000000006</v>
      </c>
      <c r="E10" s="40">
        <v>143.04969</v>
      </c>
      <c r="F10" s="23"/>
      <c r="G10" s="114"/>
    </row>
    <row r="11" spans="1:7" x14ac:dyDescent="0.25">
      <c r="A11" s="112" t="s">
        <v>73</v>
      </c>
      <c r="B11" s="113" t="s">
        <v>74</v>
      </c>
      <c r="C11" s="27">
        <v>191497.60267000002</v>
      </c>
      <c r="D11" s="40">
        <v>194691.90228499993</v>
      </c>
      <c r="E11" s="40">
        <v>196921.04003500001</v>
      </c>
      <c r="F11" s="23"/>
      <c r="G11" s="114"/>
    </row>
    <row r="12" spans="1:7" x14ac:dyDescent="0.25">
      <c r="A12" s="112" t="s">
        <v>75</v>
      </c>
      <c r="B12" s="113" t="s">
        <v>76</v>
      </c>
      <c r="C12" s="27">
        <v>93219.705889999997</v>
      </c>
      <c r="D12" s="40">
        <v>107815.54380999999</v>
      </c>
      <c r="E12" s="40">
        <v>125154.87763000002</v>
      </c>
      <c r="F12" s="23"/>
      <c r="G12" s="114"/>
    </row>
    <row r="13" spans="1:7" x14ac:dyDescent="0.25">
      <c r="A13" s="112" t="s">
        <v>77</v>
      </c>
      <c r="B13" s="113" t="s">
        <v>78</v>
      </c>
      <c r="C13" s="27">
        <v>474.38017000000002</v>
      </c>
      <c r="D13" s="40">
        <v>91.554100000000005</v>
      </c>
      <c r="E13" s="40">
        <v>9650.4315999999999</v>
      </c>
      <c r="F13" s="23"/>
      <c r="G13" s="114"/>
    </row>
    <row r="14" spans="1:7" x14ac:dyDescent="0.25">
      <c r="A14" s="112" t="s">
        <v>79</v>
      </c>
      <c r="B14" s="113" t="s">
        <v>80</v>
      </c>
      <c r="C14" s="27">
        <v>36987.988680000002</v>
      </c>
      <c r="D14" s="40">
        <v>4631.4206900000008</v>
      </c>
      <c r="E14" s="40">
        <v>14196.714719999998</v>
      </c>
      <c r="F14" s="23"/>
      <c r="G14" s="114"/>
    </row>
    <row r="15" spans="1:7" x14ac:dyDescent="0.25">
      <c r="A15" s="112"/>
      <c r="B15" s="113"/>
      <c r="C15" s="27"/>
      <c r="D15" s="40"/>
      <c r="E15" s="40"/>
      <c r="F15" s="23"/>
      <c r="G15" s="114"/>
    </row>
    <row r="16" spans="1:7" x14ac:dyDescent="0.25">
      <c r="A16" s="115" t="s">
        <v>81</v>
      </c>
      <c r="B16" s="116"/>
      <c r="C16" s="17">
        <f>SUM(C17:C24)</f>
        <v>536393.10203000018</v>
      </c>
      <c r="D16" s="117">
        <f t="shared" ref="D16:E16" si="0">SUM(D17:D24)</f>
        <v>573009.89536000008</v>
      </c>
      <c r="E16" s="17">
        <f t="shared" si="0"/>
        <v>652065.00142999995</v>
      </c>
      <c r="F16" s="18">
        <f>E16-D16</f>
        <v>79055.106069999863</v>
      </c>
      <c r="G16" s="114"/>
    </row>
    <row r="17" spans="1:7" x14ac:dyDescent="0.25">
      <c r="A17" s="112" t="s">
        <v>82</v>
      </c>
      <c r="B17" s="113" t="s">
        <v>83</v>
      </c>
      <c r="C17" s="27">
        <v>71420.574389300004</v>
      </c>
      <c r="D17" s="40">
        <v>62583.912391760059</v>
      </c>
      <c r="E17" s="40">
        <v>85429.288448319974</v>
      </c>
      <c r="F17" s="23"/>
      <c r="G17" s="114"/>
    </row>
    <row r="18" spans="1:7" x14ac:dyDescent="0.25">
      <c r="A18" s="112" t="s">
        <v>84</v>
      </c>
      <c r="B18" s="113" t="s">
        <v>85</v>
      </c>
      <c r="C18" s="27">
        <v>12208.881330000006</v>
      </c>
      <c r="D18" s="40">
        <v>11122.267610000001</v>
      </c>
      <c r="E18" s="40">
        <v>17303.918999999998</v>
      </c>
      <c r="F18" s="23"/>
      <c r="G18" s="114"/>
    </row>
    <row r="19" spans="1:7" x14ac:dyDescent="0.25">
      <c r="A19" s="112" t="s">
        <v>86</v>
      </c>
      <c r="B19" s="113" t="s">
        <v>87</v>
      </c>
      <c r="C19" s="27">
        <v>106442.06263000004</v>
      </c>
      <c r="D19" s="40">
        <v>120399.46079000014</v>
      </c>
      <c r="E19" s="40">
        <v>131455.95038999998</v>
      </c>
      <c r="F19" s="23"/>
      <c r="G19" s="114"/>
    </row>
    <row r="20" spans="1:7" x14ac:dyDescent="0.25">
      <c r="A20" s="112" t="s">
        <v>88</v>
      </c>
      <c r="B20" s="113" t="s">
        <v>72</v>
      </c>
      <c r="C20" s="27">
        <v>19779.657919999998</v>
      </c>
      <c r="D20" s="40">
        <v>23082.971310000001</v>
      </c>
      <c r="E20" s="40">
        <v>22942.953620000004</v>
      </c>
      <c r="F20" s="23"/>
      <c r="G20" s="114"/>
    </row>
    <row r="21" spans="1:7" x14ac:dyDescent="0.25">
      <c r="A21" s="112" t="s">
        <v>89</v>
      </c>
      <c r="B21" s="113" t="s">
        <v>90</v>
      </c>
      <c r="C21" s="27">
        <v>28335.77924</v>
      </c>
      <c r="D21" s="40">
        <v>11675.744339999999</v>
      </c>
      <c r="E21" s="40">
        <v>16976.085939999997</v>
      </c>
      <c r="F21" s="23"/>
      <c r="G21" s="114"/>
    </row>
    <row r="22" spans="1:7" x14ac:dyDescent="0.25">
      <c r="A22" s="112" t="s">
        <v>91</v>
      </c>
      <c r="B22" s="113" t="s">
        <v>92</v>
      </c>
      <c r="C22" s="27">
        <v>203633.8013807</v>
      </c>
      <c r="D22" s="40">
        <v>217593.14833823987</v>
      </c>
      <c r="E22" s="40">
        <v>231987.51916167999</v>
      </c>
      <c r="F22" s="23"/>
      <c r="G22" s="114"/>
    </row>
    <row r="23" spans="1:7" x14ac:dyDescent="0.25">
      <c r="A23" s="112" t="s">
        <v>93</v>
      </c>
      <c r="B23" s="113" t="s">
        <v>78</v>
      </c>
      <c r="C23" s="27">
        <v>83194.190260000003</v>
      </c>
      <c r="D23" s="40">
        <v>123404.43438000002</v>
      </c>
      <c r="E23" s="40">
        <v>144255.93946999998</v>
      </c>
      <c r="F23" s="23"/>
      <c r="G23" s="114"/>
    </row>
    <row r="24" spans="1:7" x14ac:dyDescent="0.25">
      <c r="A24" s="112" t="s">
        <v>94</v>
      </c>
      <c r="B24" s="113" t="s">
        <v>80</v>
      </c>
      <c r="C24" s="27">
        <v>11378.15488</v>
      </c>
      <c r="D24" s="40">
        <v>3147.9562000000001</v>
      </c>
      <c r="E24" s="40">
        <v>1713.3453999999999</v>
      </c>
      <c r="F24" s="23"/>
      <c r="G24" s="114"/>
    </row>
    <row r="25" spans="1:7" x14ac:dyDescent="0.25">
      <c r="A25" s="118"/>
      <c r="B25" s="119"/>
      <c r="C25" s="27"/>
      <c r="D25" s="21"/>
      <c r="E25" s="21"/>
      <c r="F25" s="23"/>
      <c r="G25" s="114"/>
    </row>
    <row r="26" spans="1:7" x14ac:dyDescent="0.25">
      <c r="A26" s="120" t="s">
        <v>95</v>
      </c>
      <c r="B26" s="121"/>
      <c r="C26" s="122">
        <f>C7-C16</f>
        <v>-82261.265260000131</v>
      </c>
      <c r="D26" s="33">
        <f>D7-D16</f>
        <v>-185650.22934000014</v>
      </c>
      <c r="E26" s="33">
        <f>E7-E16</f>
        <v>-151662.23755999986</v>
      </c>
      <c r="F26" s="33">
        <f>E26-D26</f>
        <v>33987.991780000273</v>
      </c>
      <c r="G26" s="25">
        <f>F26/D26*100</f>
        <v>-18.307540960671055</v>
      </c>
    </row>
    <row r="27" spans="1:7" x14ac:dyDescent="0.25">
      <c r="A27" s="123"/>
      <c r="B27" s="124"/>
      <c r="C27" s="125"/>
      <c r="D27" s="126"/>
      <c r="E27" s="126"/>
      <c r="F27" s="127"/>
      <c r="G27" s="43"/>
    </row>
    <row r="28" spans="1:7" s="50" customFormat="1" ht="3.75" customHeight="1" x14ac:dyDescent="0.25">
      <c r="A28" s="86"/>
      <c r="B28" s="87"/>
      <c r="C28" s="87"/>
      <c r="D28" s="87"/>
      <c r="E28" s="87"/>
      <c r="F28" s="87"/>
      <c r="G28" s="87"/>
    </row>
    <row r="29" spans="1:7" s="50" customFormat="1" x14ac:dyDescent="0.25">
      <c r="A29" s="90" t="s">
        <v>96</v>
      </c>
      <c r="B29" s="89"/>
      <c r="C29" s="89"/>
      <c r="D29" s="89"/>
      <c r="E29" s="89"/>
      <c r="F29" s="89"/>
      <c r="G29" s="89"/>
    </row>
  </sheetData>
  <mergeCells count="10">
    <mergeCell ref="A1:G1"/>
    <mergeCell ref="A3:A6"/>
    <mergeCell ref="B3:B6"/>
    <mergeCell ref="C3:C5"/>
    <mergeCell ref="D3:D5"/>
    <mergeCell ref="E3:E5"/>
    <mergeCell ref="F3:G3"/>
    <mergeCell ref="F4:F5"/>
    <mergeCell ref="G4:G6"/>
    <mergeCell ref="C6:F6"/>
  </mergeCells>
  <pageMargins left="0.7" right="0.7" top="0.75" bottom="0.75" header="0.3" footer="0.3"/>
  <pageSetup paperSize="9" scale="85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A16A3-7547-4E05-9B47-E026110915D4}">
  <dimension ref="A1:G21"/>
  <sheetViews>
    <sheetView zoomScale="120" zoomScaleNormal="120" workbookViewId="0">
      <selection activeCell="Z18" sqref="Z18"/>
    </sheetView>
  </sheetViews>
  <sheetFormatPr defaultColWidth="9.140625" defaultRowHeight="12" x14ac:dyDescent="0.2"/>
  <cols>
    <col min="1" max="1" width="40.7109375" style="130" customWidth="1"/>
    <col min="2" max="5" width="12.7109375" style="45" customWidth="1"/>
    <col min="6" max="6" width="10.7109375" style="47" customWidth="1"/>
    <col min="7" max="16384" width="9.140625" style="130"/>
  </cols>
  <sheetData>
    <row r="1" spans="1:7" x14ac:dyDescent="0.2">
      <c r="A1" s="129" t="s">
        <v>97</v>
      </c>
      <c r="B1" s="129"/>
      <c r="C1" s="129"/>
      <c r="D1" s="129"/>
      <c r="E1" s="129"/>
      <c r="F1" s="129"/>
    </row>
    <row r="3" spans="1:7" ht="35.65" customHeight="1" x14ac:dyDescent="0.2">
      <c r="A3" s="131" t="s">
        <v>1</v>
      </c>
      <c r="B3" s="95" t="s">
        <v>98</v>
      </c>
      <c r="C3" s="95" t="s">
        <v>99</v>
      </c>
      <c r="D3" s="95" t="s">
        <v>100</v>
      </c>
      <c r="E3" s="4" t="s">
        <v>101</v>
      </c>
      <c r="F3" s="5"/>
    </row>
    <row r="4" spans="1:7" ht="14.25" customHeight="1" x14ac:dyDescent="0.2">
      <c r="A4" s="132"/>
      <c r="B4" s="7"/>
      <c r="C4" s="7"/>
      <c r="D4" s="7"/>
      <c r="E4" s="133" t="s">
        <v>6</v>
      </c>
      <c r="F4" s="134" t="s">
        <v>7</v>
      </c>
    </row>
    <row r="5" spans="1:7" ht="14.25" customHeight="1" x14ac:dyDescent="0.2">
      <c r="A5" s="132"/>
      <c r="B5" s="9"/>
      <c r="C5" s="9"/>
      <c r="D5" s="9"/>
      <c r="E5" s="135"/>
      <c r="F5" s="136"/>
    </row>
    <row r="6" spans="1:7" ht="11.45" customHeight="1" x14ac:dyDescent="0.2">
      <c r="A6" s="137"/>
      <c r="B6" s="138" t="s">
        <v>8</v>
      </c>
      <c r="C6" s="139"/>
      <c r="D6" s="139"/>
      <c r="E6" s="140"/>
      <c r="F6" s="141"/>
    </row>
    <row r="7" spans="1:7" x14ac:dyDescent="0.2">
      <c r="A7" s="142" t="s">
        <v>102</v>
      </c>
      <c r="B7" s="143">
        <f>SUM(B9:B14)</f>
        <v>9759414.5863442793</v>
      </c>
      <c r="C7" s="143">
        <f t="shared" ref="C7:D7" si="0">SUM(C9:C14)</f>
        <v>10562534.570000002</v>
      </c>
      <c r="D7" s="143">
        <f t="shared" si="0"/>
        <v>11374481.67</v>
      </c>
      <c r="E7" s="144">
        <f>D7-C7</f>
        <v>811947.09999999776</v>
      </c>
      <c r="F7" s="145">
        <f>E7/C7*100</f>
        <v>7.6870479771598763</v>
      </c>
    </row>
    <row r="8" spans="1:7" x14ac:dyDescent="0.2">
      <c r="A8" s="146" t="s">
        <v>103</v>
      </c>
      <c r="B8" s="147"/>
      <c r="C8" s="147"/>
      <c r="D8" s="147"/>
      <c r="E8" s="148"/>
      <c r="F8" s="149"/>
    </row>
    <row r="9" spans="1:7" x14ac:dyDescent="0.2">
      <c r="A9" s="150" t="s">
        <v>104</v>
      </c>
      <c r="B9" s="151">
        <v>691780</v>
      </c>
      <c r="C9" s="151">
        <v>774614</v>
      </c>
      <c r="D9" s="151">
        <v>754254</v>
      </c>
      <c r="E9" s="152">
        <f>D9-C9</f>
        <v>-20360</v>
      </c>
      <c r="F9" s="149"/>
    </row>
    <row r="10" spans="1:7" x14ac:dyDescent="0.2">
      <c r="A10" s="150" t="s">
        <v>105</v>
      </c>
      <c r="B10" s="151">
        <v>8344357</v>
      </c>
      <c r="C10" s="151">
        <v>9136222.4000000004</v>
      </c>
      <c r="D10" s="151">
        <v>10029063.6</v>
      </c>
      <c r="E10" s="153">
        <f t="shared" ref="E10:E13" si="1">D10-C10</f>
        <v>892841.19999999925</v>
      </c>
      <c r="F10" s="149"/>
    </row>
    <row r="11" spans="1:7" x14ac:dyDescent="0.2">
      <c r="A11" s="150" t="s">
        <v>106</v>
      </c>
      <c r="B11" s="154">
        <v>351288.4</v>
      </c>
      <c r="C11" s="154">
        <v>325581</v>
      </c>
      <c r="D11" s="154">
        <v>287332.40000000002</v>
      </c>
      <c r="E11" s="152">
        <f t="shared" si="1"/>
        <v>-38248.599999999977</v>
      </c>
      <c r="F11" s="149"/>
    </row>
    <row r="12" spans="1:7" x14ac:dyDescent="0.2">
      <c r="A12" s="150" t="s">
        <v>107</v>
      </c>
      <c r="B12" s="154">
        <v>492462.78634427802</v>
      </c>
      <c r="C12" s="154">
        <v>492342.3</v>
      </c>
      <c r="D12" s="154">
        <v>490079.2</v>
      </c>
      <c r="E12" s="152">
        <f t="shared" si="1"/>
        <v>-2263.0999999999767</v>
      </c>
      <c r="F12" s="149"/>
    </row>
    <row r="13" spans="1:7" x14ac:dyDescent="0.2">
      <c r="A13" s="150" t="s">
        <v>108</v>
      </c>
      <c r="B13" s="155">
        <v>-223076.5</v>
      </c>
      <c r="C13" s="155">
        <v>-273045.59999999998</v>
      </c>
      <c r="D13" s="155">
        <v>-297912.5</v>
      </c>
      <c r="E13" s="152">
        <f t="shared" si="1"/>
        <v>-24866.900000000023</v>
      </c>
      <c r="F13" s="149"/>
    </row>
    <row r="14" spans="1:7" x14ac:dyDescent="0.2">
      <c r="A14" s="156" t="s">
        <v>109</v>
      </c>
      <c r="B14" s="157">
        <v>102602.9</v>
      </c>
      <c r="C14" s="157">
        <v>106820.47</v>
      </c>
      <c r="D14" s="157">
        <v>111664.97</v>
      </c>
      <c r="E14" s="158">
        <f>D14-C14</f>
        <v>4844.5</v>
      </c>
      <c r="F14" s="159"/>
    </row>
    <row r="15" spans="1:7" ht="3.75" customHeight="1" x14ac:dyDescent="0.2"/>
    <row r="16" spans="1:7" s="161" customFormat="1" x14ac:dyDescent="0.2">
      <c r="A16" s="160" t="s">
        <v>47</v>
      </c>
      <c r="B16" s="45"/>
      <c r="C16" s="45"/>
      <c r="D16" s="45"/>
      <c r="E16" s="45"/>
      <c r="F16" s="47"/>
      <c r="G16" s="130"/>
    </row>
    <row r="17" spans="1:7" s="161" customFormat="1" x14ac:dyDescent="0.2">
      <c r="A17" s="162"/>
      <c r="B17" s="45"/>
      <c r="C17" s="45"/>
      <c r="D17" s="45"/>
      <c r="E17" s="45"/>
      <c r="F17" s="47"/>
      <c r="G17" s="130"/>
    </row>
    <row r="21" spans="1:7" x14ac:dyDescent="0.2">
      <c r="D21" s="47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8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1</vt:lpstr>
      <vt:lpstr>Table 2</vt:lpstr>
      <vt:lpstr>Table 3</vt:lpstr>
      <vt:lpstr>Table 4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2026-02-18T11:36:41Z</dcterms:created>
  <dcterms:modified xsi:type="dcterms:W3CDTF">2026-02-18T11:37:53Z</dcterms:modified>
</cp:coreProperties>
</file>