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lara_friggieri-cordina_gov_mt/Documents/Dissemination and Communication Unit/Old Dissemination Products_Shared/SHARON releases/News Releases 2026/Finance/Gov Fin Dat_Jan 2026/"/>
    </mc:Choice>
  </mc:AlternateContent>
  <xr:revisionPtr revIDLastSave="0" documentId="8_{ABF4EBEB-555D-46C1-B722-4A84AC02B12F}" xr6:coauthVersionLast="47" xr6:coauthVersionMax="47" xr10:uidLastSave="{00000000-0000-0000-0000-000000000000}"/>
  <bookViews>
    <workbookView xWindow="-120" yWindow="-120" windowWidth="20730" windowHeight="11040" xr2:uid="{172F5CBC-D62F-4AA4-BD76-7D626263C247}"/>
  </bookViews>
  <sheets>
    <sheet name="Table 1" sheetId="1" r:id="rId1"/>
  </sheets>
  <externalReferences>
    <externalReference r:id="rId2"/>
  </externalReference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 a="1"/>
  <c r="E51" i="1" s="1"/>
  <c r="E50" i="1" a="1"/>
  <c r="E50" i="1" s="1"/>
  <c r="E49" i="1" a="1"/>
  <c r="E49" i="1" s="1"/>
  <c r="E45" i="1" a="1"/>
  <c r="E45" i="1" s="1"/>
  <c r="E44" i="1" a="1"/>
  <c r="E44" i="1" s="1"/>
  <c r="E43" i="1" a="1"/>
  <c r="E43" i="1" s="1"/>
  <c r="E42" i="1" a="1"/>
  <c r="E42" i="1" s="1"/>
  <c r="B37" i="1"/>
  <c r="E35" i="1"/>
  <c r="F35" i="1" s="1"/>
  <c r="E35" i="1" a="1"/>
  <c r="E33" i="1" a="1"/>
  <c r="E33" i="1" s="1"/>
  <c r="F33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F27" i="1" s="1"/>
  <c r="D27" i="1"/>
  <c r="C27" i="1"/>
  <c r="B27" i="1"/>
  <c r="D25" i="1"/>
  <c r="D37" i="1" s="1"/>
  <c r="C25" i="1"/>
  <c r="C37" i="1" s="1"/>
  <c r="E37" i="1" s="1" a="1"/>
  <c r="E37" i="1" s="1"/>
  <c r="F37" i="1" s="1"/>
  <c r="B25" i="1"/>
  <c r="E23" i="1" a="1"/>
  <c r="E23" i="1" s="1"/>
  <c r="E22" i="1" a="1"/>
  <c r="E22" i="1" s="1"/>
  <c r="E21" i="1" a="1"/>
  <c r="E21" i="1" s="1"/>
  <c r="E20" i="1"/>
  <c r="E20" i="1" a="1"/>
  <c r="E19" i="1" a="1"/>
  <c r="E19" i="1" s="1"/>
  <c r="E18" i="1" a="1"/>
  <c r="E18" i="1" s="1"/>
  <c r="E17" i="1" a="1"/>
  <c r="E17" i="1" s="1"/>
  <c r="E16" i="1"/>
  <c r="E16" i="1" a="1"/>
  <c r="E15" i="1" a="1"/>
  <c r="E15" i="1" s="1"/>
  <c r="E14" i="1" a="1"/>
  <c r="E14" i="1" s="1"/>
  <c r="E13" i="1" a="1"/>
  <c r="E13" i="1" s="1"/>
  <c r="E12" i="1"/>
  <c r="E12" i="1" a="1"/>
  <c r="E11" i="1" a="1"/>
  <c r="E11" i="1" s="1"/>
  <c r="E10" i="1" a="1"/>
  <c r="E10" i="1" s="1"/>
  <c r="E9" i="1" a="1"/>
  <c r="E9" i="1" s="1"/>
  <c r="E8" i="1"/>
  <c r="E8" i="1" a="1"/>
  <c r="D7" i="1"/>
  <c r="C7" i="1"/>
  <c r="E7" i="1" s="1"/>
  <c r="F7" i="1" s="1"/>
  <c r="B7" i="1"/>
  <c r="E25" i="1" l="1" a="1"/>
  <c r="E25" i="1" s="1"/>
  <c r="F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<sst xmlns="http://schemas.openxmlformats.org/spreadsheetml/2006/main" count="76" uniqueCount="48">
  <si>
    <t>Table 1.  Revenue/Expenditure categories by period and description</t>
  </si>
  <si>
    <t>Description</t>
  </si>
  <si>
    <t>January   2024</t>
  </si>
  <si>
    <t>January   2025</t>
  </si>
  <si>
    <t>January   2026</t>
  </si>
  <si>
    <t>January 2026 /                       January 2025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</si>
  <si>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</si>
  <si>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</si>
  <si>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</si>
  <si>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</si>
  <si>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</si>
  <si>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</si>
  <si>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</si>
  <si>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</si>
  <si>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</si>
  <si>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</si>
  <si>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</si>
  <si>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</si>
  <si>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</si>
  <si>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>-</t>
  </si>
  <si>
    <t xml:space="preserve">     Reimbursements</t>
  </si>
  <si>
    <t xml:space="preserve">     Central Bank of Malta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</si>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</sst>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  <numFmt numFmtId="168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right" vertical="center" wrapText="1" inden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8" fontId="3" fillId="0" borderId="0" xfId="1" applyNumberFormat="1" applyFont="1"/>
    <xf numFmtId="3" fontId="3" fillId="0" borderId="0" xfId="1" applyNumberFormat="1" applyFont="1"/>
    <xf numFmtId="167" fontId="3" fillId="0" borderId="0" xfId="1" applyNumberFormat="1" applyFont="1"/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ovmt-my.sharepoint.com/personal/lara_friggieri-cordina_gov_mt/Documents/Dissemination%20and%20Communication%20Unit/Old%20Dissemination%20Products_Shared/SHARON%20releases/News%20Releases%202026/Finance/Gov%20Fin%20Dat_Jan%202026/NR%20034%202026.xlsx" TargetMode="External"/><Relationship Id="rId2" Type="http://schemas.microsoft.com/office/2019/04/relationships/externalLinkLongPath" Target="NR%20034%202026.xlsx?02A2DFA9" TargetMode="External"/><Relationship Id="rId1" Type="http://schemas.openxmlformats.org/officeDocument/2006/relationships/externalLinkPath" Target="file:///\\02A2DFA9\NR%20034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Banner"/>
      <sheetName val="Salient pts"/>
      <sheetName val="Commentary"/>
      <sheetName val="Table 2_"/>
      <sheetName val="Table 1"/>
      <sheetName val="Table 2"/>
      <sheetName val="Table 3"/>
      <sheetName val="Table 5_"/>
      <sheetName val="Table 4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597F3-C901-4798-A3DB-FF6688B8C39D}">
  <dimension ref="A1:F53"/>
  <sheetViews>
    <sheetView tabSelected="1" zoomScaleNormal="100" workbookViewId="0">
      <selection activeCell="Z18" sqref="Z18"/>
    </sheetView>
  </sheetViews>
  <sheetFormatPr defaultRowHeight="15" x14ac:dyDescent="0.25"/>
  <cols>
    <col min="1" max="1" width="35.7109375" style="44" customWidth="1"/>
    <col min="2" max="2" width="11.28515625" style="45" customWidth="1"/>
    <col min="3" max="3" width="11.28515625" style="46" customWidth="1"/>
    <col min="4" max="4" width="11.28515625" style="45" customWidth="1"/>
    <col min="5" max="5" width="10.7109375" style="45" customWidth="1"/>
    <col min="6" max="6" width="10.7109375" style="47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6" ht="35.65" customHeight="1" x14ac:dyDescent="0.2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/>
    </row>
    <row r="4" spans="1:6" x14ac:dyDescent="0.25">
      <c r="A4" s="6"/>
      <c r="B4" s="7"/>
      <c r="C4" s="7"/>
      <c r="D4" s="7"/>
      <c r="E4" s="3" t="s">
        <v>6</v>
      </c>
      <c r="F4" s="8" t="s">
        <v>7</v>
      </c>
    </row>
    <row r="5" spans="1:6" x14ac:dyDescent="0.25">
      <c r="A5" s="6"/>
      <c r="B5" s="9"/>
      <c r="C5" s="9"/>
      <c r="D5" s="9"/>
      <c r="E5" s="9"/>
      <c r="F5" s="10"/>
    </row>
    <row r="6" spans="1:6" x14ac:dyDescent="0.25">
      <c r="A6" s="11"/>
      <c r="B6" s="12" t="s">
        <v>8</v>
      </c>
      <c r="C6" s="13"/>
      <c r="D6" s="13"/>
      <c r="E6" s="14"/>
      <c r="F6" s="15"/>
    </row>
    <row r="7" spans="1:6" x14ac:dyDescent="0.25">
      <c r="A7" s="16" t="s">
        <v>9</v>
      </c>
      <c r="B7" s="17">
        <f>SUM(B8:B23)</f>
        <v>446019.58775000006</v>
      </c>
      <c r="C7" s="17">
        <f>SUM(C8:C23)</f>
        <v>395777.87722999987</v>
      </c>
      <c r="D7" s="17">
        <f>SUM(D8:D23)</f>
        <v>493478.80070999998</v>
      </c>
      <c r="E7" s="18">
        <f t="shared" ref="E7" si="0">D7-C7</f>
        <v>97700.923480000114</v>
      </c>
      <c r="F7" s="19">
        <f>E7/C7*100</f>
        <v>24.685797034386241</v>
      </c>
    </row>
    <row r="8" spans="1:6" x14ac:dyDescent="0.25">
      <c r="A8" s="20" t="s">
        <v>10</v>
      </c>
      <c r="B8" s="21">
        <v>25610.26136</v>
      </c>
      <c r="C8" s="22">
        <v>26069.47437</v>
      </c>
      <c r="D8" s="22">
        <v>27479.042300000001</v>
      </c>
      <c r="E8" s="23" cm="1">
        <f t="array" ref="E8">_xlfn.IFS(C8="-",D8,D8="-",-C8,AND(C8="-",D8="-"),"-",AND(C8&lt;&gt;"-",D8&lt;&gt;"-"),D8-C8)</f>
        <v>1409.5679300000011</v>
      </c>
      <c r="F8" s="24"/>
    </row>
    <row r="9" spans="1:6" x14ac:dyDescent="0.25">
      <c r="A9" s="20" t="s">
        <v>11</v>
      </c>
      <c r="B9" s="21">
        <v>35733.340109999997</v>
      </c>
      <c r="C9" s="22">
        <v>34181.232309999992</v>
      </c>
      <c r="D9" s="22">
        <v>40893.46024</v>
      </c>
      <c r="E9" s="23" cm="1">
        <f t="array" ref="E9">_xlfn.IFS(C9="-",D9,D9="-",-C9,AND(C9="-",D9="-"),"-",AND(C9&lt;&gt;"-",D9&lt;&gt;"-"),D9-C9)</f>
        <v>6712.2279300000082</v>
      </c>
      <c r="F9" s="24"/>
    </row>
    <row r="10" spans="1:6" x14ac:dyDescent="0.25">
      <c r="A10" s="20" t="s">
        <v>12</v>
      </c>
      <c r="B10" s="21">
        <v>184760.51046000002</v>
      </c>
      <c r="C10" s="22">
        <v>186104.02392999994</v>
      </c>
      <c r="D10" s="22">
        <v>190862.04108000005</v>
      </c>
      <c r="E10" s="23" cm="1">
        <f t="array" ref="E10">_xlfn.IFS(C10="-",D10,D10="-",-C10,AND(C10="-",D10="-"),"-",AND(C10&lt;&gt;"-",D10&lt;&gt;"-"),D10-C10)</f>
        <v>4758.0171500001161</v>
      </c>
      <c r="F10" s="24"/>
    </row>
    <row r="11" spans="1:6" x14ac:dyDescent="0.25">
      <c r="A11" s="20" t="s">
        <v>13</v>
      </c>
      <c r="B11" s="21">
        <v>64909.916749999997</v>
      </c>
      <c r="C11" s="22">
        <v>20394.506450000012</v>
      </c>
      <c r="D11" s="22">
        <v>80487.104319999999</v>
      </c>
      <c r="E11" s="23" cm="1">
        <f t="array" ref="E11">_xlfn.IFS(C11="-",D11,D11="-",-C11,AND(C11="-",D11="-"),"-",AND(C11&lt;&gt;"-",D11&lt;&gt;"-"),D11-C11)</f>
        <v>60092.597869999983</v>
      </c>
      <c r="F11" s="24" t="s">
        <v>14</v>
      </c>
    </row>
    <row r="12" spans="1:6" x14ac:dyDescent="0.25">
      <c r="A12" s="20" t="s">
        <v>15</v>
      </c>
      <c r="B12" s="21">
        <v>6031.4984200000008</v>
      </c>
      <c r="C12" s="22">
        <v>6791.1195099999986</v>
      </c>
      <c r="D12" s="22">
        <v>3956.8184899999997</v>
      </c>
      <c r="E12" s="23" cm="1">
        <f t="array" ref="E12">_xlfn.IFS(C12="-",D12,D12="-",-C12,AND(C12="-",D12="-"),"-",AND(C12&lt;&gt;"-",D12&lt;&gt;"-"),D12-C12)</f>
        <v>-2834.301019999999</v>
      </c>
      <c r="F12" s="24"/>
    </row>
    <row r="13" spans="1:6" x14ac:dyDescent="0.25">
      <c r="A13" s="20" t="s">
        <v>16</v>
      </c>
      <c r="B13" s="21">
        <v>143.16694000000001</v>
      </c>
      <c r="C13" s="22">
        <v>169.52185999999998</v>
      </c>
      <c r="D13" s="22">
        <v>200.30680999999998</v>
      </c>
      <c r="E13" s="23" cm="1">
        <f t="array" ref="E13">_xlfn.IFS(C13="-",D13,D13="-",-C13,AND(C13="-",D13="-"),"-",AND(C13&lt;&gt;"-",D13&lt;&gt;"-"),D13-C13)</f>
        <v>30.784950000000009</v>
      </c>
      <c r="F13" s="24"/>
    </row>
    <row r="14" spans="1:6" x14ac:dyDescent="0.25">
      <c r="A14" s="20" t="s">
        <v>17</v>
      </c>
      <c r="B14" s="21">
        <v>222.55314000000001</v>
      </c>
      <c r="C14" s="22">
        <v>3772.4441500000003</v>
      </c>
      <c r="D14" s="22">
        <v>2519.1764299999995</v>
      </c>
      <c r="E14" s="23" cm="1">
        <f t="array" ref="E14">_xlfn.IFS(C14="-",D14,D14="-",-C14,AND(C14="-",D14="-"),"-",AND(C14&lt;&gt;"-",D14&lt;&gt;"-"),D14-C14)</f>
        <v>-1253.2677200000007</v>
      </c>
      <c r="F14" s="24"/>
    </row>
    <row r="15" spans="1:6" x14ac:dyDescent="0.25">
      <c r="A15" s="20" t="s">
        <v>18</v>
      </c>
      <c r="B15" s="21" t="s">
        <v>19</v>
      </c>
      <c r="C15" s="22" t="s">
        <v>19</v>
      </c>
      <c r="D15" s="22">
        <v>36.799999999999997</v>
      </c>
      <c r="E15" s="23" cm="1">
        <f t="array" ref="E15">_xlfn.IFS(C15="-",D15,D15="-",-C15,AND(C15="-",D15="-"),"-",AND(C15&lt;&gt;"-",D15&lt;&gt;"-"),D15-C15)</f>
        <v>36.799999999999997</v>
      </c>
      <c r="F15" s="24"/>
    </row>
    <row r="16" spans="1:6" x14ac:dyDescent="0.25">
      <c r="A16" s="20" t="s">
        <v>20</v>
      </c>
      <c r="B16" s="21">
        <v>224.48908000000003</v>
      </c>
      <c r="C16" s="22">
        <v>114.07571</v>
      </c>
      <c r="D16" s="22">
        <v>1557.5863100000006</v>
      </c>
      <c r="E16" s="23" cm="1">
        <f t="array" ref="E16">_xlfn.IFS(C16="-",D16,D16="-",-C16,AND(C16="-",D16="-"),"-",AND(C16&lt;&gt;"-",D16&lt;&gt;"-"),D16-C16)</f>
        <v>1443.5106000000005</v>
      </c>
      <c r="F16" s="24"/>
    </row>
    <row r="17" spans="1:6" x14ac:dyDescent="0.25">
      <c r="A17" s="20" t="s">
        <v>21</v>
      </c>
      <c r="B17" s="21" t="s">
        <v>19</v>
      </c>
      <c r="C17" s="22" t="s">
        <v>19</v>
      </c>
      <c r="D17" s="22" t="s">
        <v>19</v>
      </c>
      <c r="E17" s="23" t="str" cm="1">
        <f t="array" ref="E17">_xlfn.IFS(C17="-",D17,D17="-",-C17,AND(C17="-",D17="-"),"-",AND(C17&lt;&gt;"-",D17&lt;&gt;"-"),D17-C17)</f>
        <v>-</v>
      </c>
      <c r="F17" s="24"/>
    </row>
    <row r="18" spans="1:6" x14ac:dyDescent="0.25">
      <c r="A18" s="20" t="s">
        <v>22</v>
      </c>
      <c r="B18" s="21">
        <v>14.683</v>
      </c>
      <c r="C18" s="22">
        <v>22.645</v>
      </c>
      <c r="D18" s="22">
        <v>69.871420000000001</v>
      </c>
      <c r="E18" s="23" cm="1">
        <f t="array" ref="E18">_xlfn.IFS(C18="-",D18,D18="-",-C18,AND(C18="-",D18="-"),"-",AND(C18&lt;&gt;"-",D18&lt;&gt;"-"),D18-C18)</f>
        <v>47.226420000000005</v>
      </c>
      <c r="F18" s="24"/>
    </row>
    <row r="19" spans="1:6" x14ac:dyDescent="0.25">
      <c r="A19" s="20" t="s">
        <v>23</v>
      </c>
      <c r="B19" s="21" t="s">
        <v>19</v>
      </c>
      <c r="C19" s="22" t="s">
        <v>19</v>
      </c>
      <c r="D19" s="22">
        <v>685.9659200000001</v>
      </c>
      <c r="E19" s="23" cm="1">
        <f t="array" ref="E19">_xlfn.IFS(C19="-",D19,D19="-",-C19,AND(C19="-",D19="-"),"-",AND(C19&lt;&gt;"-",D19&lt;&gt;"-"),D19-C19)</f>
        <v>685.9659200000001</v>
      </c>
      <c r="F19" s="24"/>
    </row>
    <row r="20" spans="1:6" x14ac:dyDescent="0.25">
      <c r="A20" s="20" t="s">
        <v>24</v>
      </c>
      <c r="B20" s="21">
        <v>0.10299999999999999</v>
      </c>
      <c r="C20" s="22">
        <v>2.2999999999999998</v>
      </c>
      <c r="D20" s="22">
        <v>0.76500000000000001</v>
      </c>
      <c r="E20" s="23" cm="1">
        <f t="array" ref="E20">_xlfn.IFS(C20="-",D20,D20="-",-C20,AND(C20="-",D20="-"),"-",AND(C20&lt;&gt;"-",D20&lt;&gt;"-"),D20-C20)</f>
        <v>-1.5349999999999997</v>
      </c>
      <c r="F20" s="24"/>
    </row>
    <row r="21" spans="1:6" x14ac:dyDescent="0.25">
      <c r="A21" s="20" t="s">
        <v>25</v>
      </c>
      <c r="B21" s="21">
        <v>84805.969270000016</v>
      </c>
      <c r="C21" s="22">
        <v>115699.74580999999</v>
      </c>
      <c r="D21" s="22">
        <v>116405.89528000001</v>
      </c>
      <c r="E21" s="23" cm="1">
        <f t="array" ref="E21">_xlfn.IFS(C21="-",D21,D21="-",-C21,AND(C21="-",D21="-"),"-",AND(C21&lt;&gt;"-",D21&lt;&gt;"-"),D21-C21)</f>
        <v>706.14947000001848</v>
      </c>
      <c r="F21" s="24"/>
    </row>
    <row r="22" spans="1:6" x14ac:dyDescent="0.25">
      <c r="A22" s="20" t="s">
        <v>26</v>
      </c>
      <c r="B22" s="21">
        <v>34792.387170000002</v>
      </c>
      <c r="C22" s="22">
        <v>6.7764300000000004</v>
      </c>
      <c r="D22" s="22">
        <v>20405.24008</v>
      </c>
      <c r="E22" s="23" cm="1">
        <f t="array" ref="E22">_xlfn.IFS(C22="-",D22,D22="-",-C22,AND(C22="-",D22="-"),"-",AND(C22&lt;&gt;"-",D22&lt;&gt;"-"),D22-C22)</f>
        <v>20398.463649999998</v>
      </c>
      <c r="F22" s="24"/>
    </row>
    <row r="23" spans="1:6" x14ac:dyDescent="0.25">
      <c r="A23" s="20" t="s">
        <v>27</v>
      </c>
      <c r="B23" s="22">
        <v>8770.7090500000031</v>
      </c>
      <c r="C23" s="22">
        <v>2450.0117000000005</v>
      </c>
      <c r="D23" s="22">
        <v>7918.7270300000009</v>
      </c>
      <c r="E23" s="23" cm="1">
        <f t="array" ref="E23">_xlfn.IFS(C23="-",D23,D23="-",-C23,AND(C23="-",D23="-"),"-",AND(C23&lt;&gt;"-",D23&lt;&gt;"-"),D23-C23)</f>
        <v>5468.7153300000009</v>
      </c>
      <c r="F23" s="24"/>
    </row>
    <row r="24" spans="1:6" x14ac:dyDescent="0.25">
      <c r="A24" s="20"/>
      <c r="B24" s="21"/>
      <c r="C24" s="21"/>
      <c r="D24" s="21"/>
      <c r="E24" s="23"/>
      <c r="F24" s="24"/>
    </row>
    <row r="25" spans="1:6" x14ac:dyDescent="0.25">
      <c r="A25" s="16" t="s">
        <v>28</v>
      </c>
      <c r="B25" s="17">
        <f>SUM(B27,B33,B35)</f>
        <v>528280.85300999996</v>
      </c>
      <c r="C25" s="17">
        <f>SUM(C27,C33,C35)</f>
        <v>581428.10656999995</v>
      </c>
      <c r="D25" s="17">
        <f>SUM(D27,D33,D35)</f>
        <v>645141.03827000002</v>
      </c>
      <c r="E25" s="18" cm="1">
        <f t="array" ref="E25">_xlfn.IFS(C25="-",D25,D25="-",-C25,AND(C25="-",D25="-"),"-",AND(C25&lt;&gt;"-",D25&lt;&gt;"-"),D25-C25)</f>
        <v>63712.931700000074</v>
      </c>
      <c r="F25" s="25">
        <f>E25/C25*100</f>
        <v>10.958006842128723</v>
      </c>
    </row>
    <row r="26" spans="1:6" x14ac:dyDescent="0.25">
      <c r="A26" s="20"/>
      <c r="B26" s="21"/>
      <c r="C26" s="21"/>
      <c r="D26" s="21"/>
      <c r="E26" s="23"/>
      <c r="F26" s="24"/>
    </row>
    <row r="27" spans="1:6" x14ac:dyDescent="0.25">
      <c r="A27" s="26" t="s">
        <v>29</v>
      </c>
      <c r="B27" s="27">
        <f>SUM(B28:B31)</f>
        <v>487371.69021999999</v>
      </c>
      <c r="C27" s="27">
        <f>SUM(C28:C31)</f>
        <v>546571.19871999987</v>
      </c>
      <c r="D27" s="27">
        <f>SUM(D28:D31)</f>
        <v>584416.16948000004</v>
      </c>
      <c r="E27" s="23" cm="1">
        <f t="array" ref="E27">_xlfn.IFS(C27="-",D27,D27="-",-C27,AND(C27="-",D27="-"),"-",AND(C27&lt;&gt;"-",D27&lt;&gt;"-"),D27-C27)</f>
        <v>37844.970760000171</v>
      </c>
      <c r="F27" s="24">
        <f>E27/C27*100</f>
        <v>6.9240697000918212</v>
      </c>
    </row>
    <row r="28" spans="1:6" x14ac:dyDescent="0.25">
      <c r="A28" s="28" t="s">
        <v>30</v>
      </c>
      <c r="B28" s="22">
        <v>95775.743660000051</v>
      </c>
      <c r="C28" s="22">
        <v>109621.3677000001</v>
      </c>
      <c r="D28" s="22">
        <v>120463.48252999996</v>
      </c>
      <c r="E28" s="23" cm="1">
        <f t="array" ref="E28">_xlfn.IFS(C28="-",D28,D28="-",-C28,AND(C28="-",D28="-"),"-",AND(C28&lt;&gt;"-",D28&lt;&gt;"-"),D28-C28)</f>
        <v>10842.11482999986</v>
      </c>
      <c r="F28" s="24"/>
    </row>
    <row r="29" spans="1:6" x14ac:dyDescent="0.25">
      <c r="A29" s="29" t="s">
        <v>31</v>
      </c>
      <c r="B29" s="21">
        <v>32485.4215</v>
      </c>
      <c r="C29" s="22">
        <v>27142.704619999982</v>
      </c>
      <c r="D29" s="22">
        <v>33616.855419999956</v>
      </c>
      <c r="E29" s="23" cm="1">
        <f t="array" ref="E29">_xlfn.IFS(C29="-",D29,D29="-",-C29,AND(C29="-",D29="-"),"-",AND(C29&lt;&gt;"-",D29&lt;&gt;"-"),D29-C29)</f>
        <v>6474.150799999974</v>
      </c>
      <c r="F29" s="24"/>
    </row>
    <row r="30" spans="1:6" x14ac:dyDescent="0.25">
      <c r="A30" s="28" t="s">
        <v>32</v>
      </c>
      <c r="B30" s="21">
        <v>327233.73473999993</v>
      </c>
      <c r="C30" s="22">
        <v>348060.7362599998</v>
      </c>
      <c r="D30" s="22">
        <v>367395.35563000012</v>
      </c>
      <c r="E30" s="23" cm="1">
        <f t="array" ref="E30">_xlfn.IFS(C30="-",D30,D30="-",-C30,AND(C30="-",D30="-"),"-",AND(C30&lt;&gt;"-",D30&lt;&gt;"-"),D30-C30)</f>
        <v>19334.61937000032</v>
      </c>
      <c r="F30" s="24"/>
    </row>
    <row r="31" spans="1:6" x14ac:dyDescent="0.25">
      <c r="A31" s="28" t="s">
        <v>33</v>
      </c>
      <c r="B31" s="21">
        <v>31876.79032</v>
      </c>
      <c r="C31" s="22">
        <v>61746.390139999996</v>
      </c>
      <c r="D31" s="22">
        <v>62940.475900000005</v>
      </c>
      <c r="E31" s="23" cm="1">
        <f t="array" ref="E31">_xlfn.IFS(C31="-",D31,D31="-",-C31,AND(C31="-",D31="-"),"-",AND(C31&lt;&gt;"-",D31&lt;&gt;"-"),D31-C31)</f>
        <v>1194.085760000009</v>
      </c>
      <c r="F31" s="24"/>
    </row>
    <row r="32" spans="1:6" x14ac:dyDescent="0.25">
      <c r="A32" s="28"/>
      <c r="B32" s="21"/>
      <c r="C32" s="22"/>
      <c r="D32" s="22"/>
      <c r="E32" s="23"/>
      <c r="F32" s="24"/>
    </row>
    <row r="33" spans="1:6" x14ac:dyDescent="0.25">
      <c r="A33" s="26" t="s">
        <v>34</v>
      </c>
      <c r="B33" s="21">
        <v>19780.029920000001</v>
      </c>
      <c r="C33" s="22">
        <v>23082.971309999997</v>
      </c>
      <c r="D33" s="22">
        <v>22942.534460000006</v>
      </c>
      <c r="E33" s="23" cm="1">
        <f t="array" ref="E33">_xlfn.IFS(C33="-",D33,D33="-",-C33,AND(C33="-",D33="-"),"-",AND(C33&lt;&gt;"-",D33&lt;&gt;"-"),D33-C33)</f>
        <v>-140.43684999999095</v>
      </c>
      <c r="F33" s="24">
        <f>E33/C33*100</f>
        <v>-0.60840022765678758</v>
      </c>
    </row>
    <row r="34" spans="1:6" x14ac:dyDescent="0.25">
      <c r="A34" s="28"/>
      <c r="B34" s="30"/>
      <c r="C34" s="31"/>
      <c r="D34" s="31"/>
      <c r="E34" s="23"/>
      <c r="F34" s="24"/>
    </row>
    <row r="35" spans="1:6" x14ac:dyDescent="0.25">
      <c r="A35" s="26" t="s">
        <v>35</v>
      </c>
      <c r="B35" s="21">
        <v>21129.132870000001</v>
      </c>
      <c r="C35" s="22">
        <v>11773.936540000001</v>
      </c>
      <c r="D35" s="22">
        <v>37782.334330000012</v>
      </c>
      <c r="E35" s="23" cm="1">
        <f t="array" ref="E35">_xlfn.IFS(C35="-",D35,D35="-",-C35,AND(C35="-",D35="-"),"-",AND(C35&lt;&gt;"-",D35&lt;&gt;"-"),D35-C35)</f>
        <v>26008.39779000001</v>
      </c>
      <c r="F35" s="24">
        <f>E35/C35*100</f>
        <v>220.89806329124318</v>
      </c>
    </row>
    <row r="36" spans="1:6" x14ac:dyDescent="0.25">
      <c r="A36" s="28"/>
      <c r="B36" s="21"/>
      <c r="C36" s="21"/>
      <c r="D36" s="21"/>
      <c r="E36" s="23"/>
      <c r="F36" s="24"/>
    </row>
    <row r="37" spans="1:6" x14ac:dyDescent="0.25">
      <c r="A37" s="32" t="s">
        <v>36</v>
      </c>
      <c r="B37" s="17">
        <f>B7-B25</f>
        <v>-82261.265259999898</v>
      </c>
      <c r="C37" s="17">
        <f>C7-C25</f>
        <v>-185650.22934000008</v>
      </c>
      <c r="D37" s="17">
        <f>D7-D25</f>
        <v>-151662.23756000004</v>
      </c>
      <c r="E37" s="18" cm="1">
        <f t="array" ref="E37">_xlfn.IFS(C37="-",D37,D37="-",-C37,AND(C37="-",D37="-"),"-",AND(C37&lt;&gt;"-",D37&lt;&gt;"-"),D37-C37)</f>
        <v>33987.99178000004</v>
      </c>
      <c r="F37" s="25">
        <f>E37/C37*100</f>
        <v>-18.307540960670931</v>
      </c>
    </row>
    <row r="38" spans="1:6" x14ac:dyDescent="0.25">
      <c r="A38" s="32"/>
      <c r="B38" s="33"/>
      <c r="C38" s="33"/>
      <c r="D38" s="33"/>
      <c r="E38" s="34"/>
      <c r="F38" s="35"/>
    </row>
    <row r="39" spans="1:6" x14ac:dyDescent="0.25">
      <c r="A39" s="36" t="s">
        <v>37</v>
      </c>
      <c r="B39" s="27"/>
      <c r="C39" s="27"/>
      <c r="D39" s="27"/>
      <c r="E39" s="23"/>
      <c r="F39" s="35"/>
    </row>
    <row r="40" spans="1:6" x14ac:dyDescent="0.25">
      <c r="A40" s="37"/>
      <c r="B40" s="27"/>
      <c r="C40" s="27"/>
      <c r="D40" s="27"/>
      <c r="E40" s="23"/>
      <c r="F40" s="35"/>
    </row>
    <row r="41" spans="1:6" x14ac:dyDescent="0.25">
      <c r="A41" s="26" t="s">
        <v>38</v>
      </c>
      <c r="B41" s="27"/>
      <c r="C41" s="27"/>
      <c r="D41" s="27"/>
      <c r="E41" s="23"/>
      <c r="F41" s="35"/>
    </row>
    <row r="42" spans="1:6" x14ac:dyDescent="0.25">
      <c r="A42" s="38" t="s">
        <v>39</v>
      </c>
      <c r="B42" s="21" t="s">
        <v>19</v>
      </c>
      <c r="C42" s="22" t="s">
        <v>19</v>
      </c>
      <c r="D42" s="22" t="s">
        <v>19</v>
      </c>
      <c r="E42" s="23" t="str" cm="1">
        <f t="array" ref="E42">_xlfn.IFS(C42="-",D42,D42="-",-C42,AND(C42="-",D42="-"),"-",AND(C42&lt;&gt;"-",D42&lt;&gt;"-"),D42-C42)</f>
        <v>-</v>
      </c>
      <c r="F42" s="35"/>
    </row>
    <row r="43" spans="1:6" x14ac:dyDescent="0.25">
      <c r="A43" s="38" t="s">
        <v>40</v>
      </c>
      <c r="B43" s="21" t="s">
        <v>19</v>
      </c>
      <c r="C43" s="22" t="s">
        <v>19</v>
      </c>
      <c r="D43" s="22" t="s">
        <v>19</v>
      </c>
      <c r="E43" s="23" t="str" cm="1">
        <f t="array" ref="E43">_xlfn.IFS(C43="-",D43,D43="-",-C43,AND(C43="-",D43="-"),"-",AND(C43&lt;&gt;"-",D43&lt;&gt;"-"),D43-C43)</f>
        <v>-</v>
      </c>
      <c r="F43" s="35"/>
    </row>
    <row r="44" spans="1:6" x14ac:dyDescent="0.25">
      <c r="A44" s="38" t="s">
        <v>41</v>
      </c>
      <c r="B44" s="21" t="s">
        <v>19</v>
      </c>
      <c r="C44" s="22" t="s">
        <v>19</v>
      </c>
      <c r="D44" s="22" t="s">
        <v>19</v>
      </c>
      <c r="E44" s="23" t="str" cm="1">
        <f t="array" ref="E44">_xlfn.IFS(C44="-",D44,D44="-",-C44,AND(C44="-",D44="-"),"-",AND(C44&lt;&gt;"-",D44&lt;&gt;"-"),D44-C44)</f>
        <v>-</v>
      </c>
      <c r="F44" s="35"/>
    </row>
    <row r="45" spans="1:6" x14ac:dyDescent="0.25">
      <c r="A45" s="38" t="s">
        <v>42</v>
      </c>
      <c r="B45" s="21" t="s">
        <v>19</v>
      </c>
      <c r="C45" s="21" t="s">
        <v>19</v>
      </c>
      <c r="D45" s="21" t="s">
        <v>19</v>
      </c>
      <c r="E45" s="23" t="str" cm="1">
        <f t="array" ref="E45">_xlfn.IFS(C45="-",D45,D45="-",-C45,AND(C45="-",D45="-"),"-",AND(C45&lt;&gt;"-",D45&lt;&gt;"-"),D45-C45)</f>
        <v>-</v>
      </c>
      <c r="F45" s="35"/>
    </row>
    <row r="46" spans="1:6" x14ac:dyDescent="0.25">
      <c r="A46" s="39"/>
      <c r="B46" s="27"/>
      <c r="C46" s="27"/>
      <c r="D46" s="27"/>
      <c r="E46" s="23"/>
      <c r="F46" s="35"/>
    </row>
    <row r="47" spans="1:6" x14ac:dyDescent="0.25">
      <c r="A47" s="26" t="s">
        <v>43</v>
      </c>
      <c r="B47" s="27"/>
      <c r="C47" s="27"/>
      <c r="D47" s="27"/>
      <c r="E47" s="23"/>
      <c r="F47" s="35"/>
    </row>
    <row r="48" spans="1:6" x14ac:dyDescent="0.25">
      <c r="A48" s="38" t="s">
        <v>44</v>
      </c>
      <c r="B48" s="27" t="s">
        <v>19</v>
      </c>
      <c r="C48" s="40" t="s">
        <v>19</v>
      </c>
      <c r="D48" s="40" t="s">
        <v>19</v>
      </c>
      <c r="E48" s="23" t="s">
        <v>19</v>
      </c>
      <c r="F48" s="35"/>
    </row>
    <row r="49" spans="1:6" x14ac:dyDescent="0.25">
      <c r="A49" s="38" t="s">
        <v>45</v>
      </c>
      <c r="B49" s="27">
        <v>49500</v>
      </c>
      <c r="C49" s="40" t="s">
        <v>19</v>
      </c>
      <c r="D49" s="40" t="s">
        <v>19</v>
      </c>
      <c r="E49" s="23" t="str" cm="1">
        <f t="array" ref="E49">_xlfn.IFS(C49="-",D49,D49="-",-C49,AND(C49="-",D49="-"),"-",AND(C49&lt;&gt;"-",D49&lt;&gt;"-"),D49-C49)</f>
        <v>-</v>
      </c>
      <c r="F49" s="35"/>
    </row>
    <row r="50" spans="1:6" x14ac:dyDescent="0.25">
      <c r="A50" s="38" t="s">
        <v>46</v>
      </c>
      <c r="B50" s="27">
        <v>454.5</v>
      </c>
      <c r="C50" s="40">
        <v>343.3</v>
      </c>
      <c r="D50" s="40">
        <v>339.9</v>
      </c>
      <c r="E50" s="23" cm="1">
        <f t="array" ref="E50">_xlfn.IFS(C50="-",D50,D50="-",-C50,AND(C50="-",D50="-"),"-",AND(C50&lt;&gt;"-",D50&lt;&gt;"-"),D50-C50)</f>
        <v>-3.4000000000000341</v>
      </c>
      <c r="F50" s="35"/>
    </row>
    <row r="51" spans="1:6" x14ac:dyDescent="0.25">
      <c r="A51" s="41" t="s">
        <v>39</v>
      </c>
      <c r="B51" s="42" t="s">
        <v>19</v>
      </c>
      <c r="C51" s="42" t="s">
        <v>19</v>
      </c>
      <c r="D51" s="42" t="s">
        <v>19</v>
      </c>
      <c r="E51" s="42" t="str" cm="1">
        <f t="array" ref="E51">_xlfn.IFS(C51="-",D51,D51="-",-C51,AND(C51="-",D51="-"),"-",AND(C51&lt;&gt;"-",D51&lt;&gt;"-"),D51-C51)</f>
        <v>-</v>
      </c>
      <c r="F51" s="43"/>
    </row>
    <row r="52" spans="1:6" ht="3.75" customHeight="1" x14ac:dyDescent="0.25"/>
    <row r="53" spans="1:6" x14ac:dyDescent="0.25">
      <c r="A53" s="48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2026-02-18T12:49:06Z</dcterms:created>
  <dcterms:modified xsi:type="dcterms:W3CDTF">2026-02-18T12:49:59Z</dcterms:modified>
</cp:coreProperties>
</file>