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n 2026/"/>
    </mc:Choice>
  </mc:AlternateContent>
  <xr:revisionPtr revIDLastSave="1" documentId="8_{30017600-C3B0-426E-86C7-C3419D36C5E7}" xr6:coauthVersionLast="47" xr6:coauthVersionMax="47" xr10:uidLastSave="{6669D1B8-0AEC-4166-A13D-750DD9A6DC8A}"/>
  <bookViews>
    <workbookView xWindow="-120" yWindow="-120" windowWidth="20730" windowHeight="11040" activeTab="5" xr2:uid="{8D574931-EAC2-4204-B669-54B3DBB3AFE1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externalReferences>
    <externalReference r:id="rId7"/>
  </externalReferences>
  <definedNames>
    <definedName name="_xlnm.Criteria" localSheetId="2">#REF!</definedName>
    <definedName name="_xlnm.Criteria">#REF!</definedName>
    <definedName name="_xlnm.Database" localSheetId="2">#REF!</definedName>
    <definedName name="_xlnm.Database">#REF!</definedName>
    <definedName name="e" localSheetId="2">#REF!</definedName>
    <definedName name="e">#REF!</definedName>
    <definedName name="_xlnm.Extract" localSheetId="2">!#REF!</definedName>
    <definedName name="_xlnm.Extract">#REF!</definedName>
    <definedName name="pages" localSheetId="2">#REF!</definedName>
    <definedName name="pages">#REF!</definedName>
    <definedName name="sum" localSheetId="2">!#REF!</definedName>
    <definedName name="sum">#REF!</definedName>
    <definedName name="t" localSheetId="2">!#REF!</definedName>
    <definedName name="t">#REF!</definedName>
    <definedName name="w" localSheetId="2">!#REF!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" i="6" l="1"/>
  <c r="E13" i="6"/>
  <c r="E12" i="6"/>
  <c r="E11" i="6"/>
  <c r="E10" i="6"/>
  <c r="E9" i="6"/>
  <c r="D7" i="6"/>
  <c r="E7" i="6" s="1"/>
  <c r="F7" i="6" s="1"/>
  <c r="C7" i="6"/>
  <c r="B7" i="6"/>
  <c r="E16" i="5"/>
  <c r="F16" i="5" s="1"/>
  <c r="D16" i="5"/>
  <c r="C16" i="5"/>
  <c r="E7" i="5"/>
  <c r="F7" i="5" s="1"/>
  <c r="D7" i="5"/>
  <c r="D26" i="5" s="1"/>
  <c r="C7" i="5"/>
  <c r="C26" i="5" s="1"/>
  <c r="E16" i="4"/>
  <c r="F16" i="4" s="1"/>
  <c r="D16" i="4"/>
  <c r="C16" i="4"/>
  <c r="E7" i="4"/>
  <c r="E26" i="4" s="1"/>
  <c r="D7" i="4"/>
  <c r="F7" i="4" s="1"/>
  <c r="C7" i="4"/>
  <c r="C26" i="4" s="1"/>
  <c r="G30" i="3"/>
  <c r="F30" i="3"/>
  <c r="E30" i="3"/>
  <c r="D30" i="3"/>
  <c r="C30" i="3"/>
  <c r="B30" i="3"/>
  <c r="J29" i="3"/>
  <c r="I29" i="3"/>
  <c r="H29" i="3"/>
  <c r="J28" i="3"/>
  <c r="I28" i="3"/>
  <c r="H28" i="3"/>
  <c r="J27" i="3"/>
  <c r="I27" i="3"/>
  <c r="H27" i="3"/>
  <c r="J26" i="3"/>
  <c r="I26" i="3"/>
  <c r="H26" i="3"/>
  <c r="J25" i="3"/>
  <c r="I25" i="3"/>
  <c r="H25" i="3"/>
  <c r="J24" i="3"/>
  <c r="I24" i="3"/>
  <c r="I30" i="3" s="1"/>
  <c r="H24" i="3"/>
  <c r="J23" i="3"/>
  <c r="I23" i="3"/>
  <c r="H23" i="3"/>
  <c r="J22" i="3"/>
  <c r="I22" i="3"/>
  <c r="H22" i="3"/>
  <c r="J21" i="3"/>
  <c r="J30" i="3" s="1"/>
  <c r="I21" i="3"/>
  <c r="H21" i="3"/>
  <c r="J20" i="3"/>
  <c r="I20" i="3"/>
  <c r="H20" i="3"/>
  <c r="H30" i="3" s="1"/>
  <c r="M16" i="3"/>
  <c r="L16" i="3"/>
  <c r="K16" i="3"/>
  <c r="J16" i="3"/>
  <c r="I16" i="3"/>
  <c r="H16" i="3"/>
  <c r="G16" i="3"/>
  <c r="F16" i="3"/>
  <c r="E16" i="3"/>
  <c r="D16" i="3"/>
  <c r="C16" i="3"/>
  <c r="B16" i="3"/>
  <c r="E51" i="2" a="1"/>
  <c r="E51" i="2" s="1"/>
  <c r="E50" i="2" a="1"/>
  <c r="E50" i="2" s="1"/>
  <c r="E49" i="2" a="1"/>
  <c r="E49" i="2" s="1"/>
  <c r="E48" i="2" a="1"/>
  <c r="E48" i="2" s="1"/>
  <c r="E45" i="2" a="1"/>
  <c r="E45" i="2" s="1"/>
  <c r="E44" i="2" a="1"/>
  <c r="E44" i="2" s="1"/>
  <c r="E43" i="2" a="1"/>
  <c r="E43" i="2" s="1"/>
  <c r="E42" i="2" a="1"/>
  <c r="E42" i="2" s="1"/>
  <c r="E35" i="2"/>
  <c r="F35" i="2" s="1"/>
  <c r="E35" i="2" a="1"/>
  <c r="E33" i="2" a="1"/>
  <c r="E33" i="2" s="1"/>
  <c r="F33" i="2" s="1"/>
  <c r="E31" i="2" a="1"/>
  <c r="E31" i="2" s="1"/>
  <c r="E30" i="2" a="1"/>
  <c r="E30" i="2" s="1"/>
  <c r="E29" i="2" a="1"/>
  <c r="E29" i="2" s="1"/>
  <c r="E28" i="2" a="1"/>
  <c r="E28" i="2" s="1"/>
  <c r="D27" i="2"/>
  <c r="C27" i="2"/>
  <c r="E27" i="2" s="1" a="1"/>
  <c r="E27" i="2" s="1"/>
  <c r="F27" i="2" s="1"/>
  <c r="B27" i="2"/>
  <c r="B25" i="2" s="1"/>
  <c r="B37" i="2" s="1"/>
  <c r="D25" i="2"/>
  <c r="D37" i="2" s="1"/>
  <c r="E23" i="2" a="1"/>
  <c r="E23" i="2" s="1"/>
  <c r="E22" i="2" a="1"/>
  <c r="E22" i="2" s="1"/>
  <c r="E21" i="2" a="1"/>
  <c r="E21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3" i="2" a="1"/>
  <c r="E13" i="2" s="1"/>
  <c r="E12" i="2" a="1"/>
  <c r="E12" i="2" s="1"/>
  <c r="E11" i="2" a="1"/>
  <c r="E11" i="2" s="1"/>
  <c r="E10" i="2" a="1"/>
  <c r="E10" i="2" s="1"/>
  <c r="E9" i="2" a="1"/>
  <c r="E9" i="2" s="1"/>
  <c r="E8" i="2" a="1"/>
  <c r="E8" i="2" s="1"/>
  <c r="E7" i="2"/>
  <c r="F7" i="2" s="1"/>
  <c r="D7" i="2"/>
  <c r="C7" i="2"/>
  <c r="B7" i="2"/>
  <c r="E51" i="1"/>
  <c r="E51" i="1" a="1"/>
  <c r="E50" i="1"/>
  <c r="E50" i="1" a="1"/>
  <c r="E49" i="1"/>
  <c r="E49" i="1" a="1"/>
  <c r="E48" i="1"/>
  <c r="E42" i="1" a="1"/>
  <c r="E42" i="1" s="1"/>
  <c r="E35" i="1"/>
  <c r="F35" i="1" s="1"/>
  <c r="E35" i="1" a="1"/>
  <c r="E33" i="1" a="1"/>
  <c r="E33" i="1" s="1"/>
  <c r="F33" i="1" s="1"/>
  <c r="E31" i="1" a="1"/>
  <c r="E31" i="1" s="1"/>
  <c r="E30" i="1" a="1"/>
  <c r="E30" i="1" s="1"/>
  <c r="E29" i="1" a="1"/>
  <c r="E29" i="1" s="1"/>
  <c r="E28" i="1" a="1"/>
  <c r="E28" i="1" s="1"/>
  <c r="D27" i="1"/>
  <c r="D25" i="1" s="1"/>
  <c r="D37" i="1" s="1"/>
  <c r="C27" i="1"/>
  <c r="E27" i="1" s="1" a="1"/>
  <c r="E27" i="1" s="1"/>
  <c r="F27" i="1" s="1"/>
  <c r="B27" i="1"/>
  <c r="B25" i="1"/>
  <c r="B37" i="1" s="1"/>
  <c r="E23" i="1" a="1"/>
  <c r="E23" i="1" s="1"/>
  <c r="E22" i="1" a="1"/>
  <c r="E22" i="1" s="1"/>
  <c r="E21" i="1" a="1"/>
  <c r="E21" i="1" s="1"/>
  <c r="E20" i="1" a="1"/>
  <c r="E20" i="1" s="1"/>
  <c r="E19" i="1" a="1"/>
  <c r="E19" i="1" s="1"/>
  <c r="E18" i="1" a="1"/>
  <c r="E18" i="1" s="1"/>
  <c r="E17" i="1" a="1"/>
  <c r="E17" i="1" s="1"/>
  <c r="E16" i="1" a="1"/>
  <c r="E16" i="1" s="1"/>
  <c r="E15" i="1" a="1"/>
  <c r="E15" i="1" s="1"/>
  <c r="E14" i="1" a="1"/>
  <c r="E14" i="1" s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E8" i="1" a="1"/>
  <c r="E8" i="1" s="1"/>
  <c r="D7" i="1"/>
  <c r="C7" i="1"/>
  <c r="B7" i="1"/>
  <c r="C37" i="2" l="1"/>
  <c r="E37" i="2" s="1" a="1"/>
  <c r="E37" i="2" s="1"/>
  <c r="F37" i="2" s="1"/>
  <c r="C37" i="1"/>
  <c r="E37" i="1" s="1" a="1"/>
  <c r="E37" i="1" s="1"/>
  <c r="F37" i="1" s="1"/>
  <c r="E7" i="1"/>
  <c r="F7" i="1" s="1"/>
  <c r="C25" i="2"/>
  <c r="E25" i="2" s="1" a="1"/>
  <c r="E25" i="2" s="1"/>
  <c r="F25" i="2" s="1"/>
  <c r="E26" i="5"/>
  <c r="F26" i="5" s="1"/>
  <c r="G26" i="5" s="1"/>
  <c r="C25" i="1"/>
  <c r="E25" i="1" s="1" a="1"/>
  <c r="E25" i="1" s="1"/>
  <c r="F25" i="1" s="1"/>
  <c r="D26" i="4"/>
  <c r="F26" i="4" s="1"/>
  <c r="G26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<sst xmlns="http://schemas.openxmlformats.org/spreadsheetml/2006/main" count="336" uniqueCount="121">
  <si>
    <t>Table 1.  Revenue/Expenditure categories by period and description</t>
  </si>
  <si>
    <t>Description</t>
  </si>
  <si>
    <t>Jan-June      2024</t>
  </si>
  <si>
    <t>Jan-June      2025</t>
  </si>
  <si>
    <t>Jan-June      2026</t>
  </si>
  <si>
    <t>Jan- June 2026 /                       Jan-June 2025</t>
  </si>
  <si>
    <t>Change</t>
  </si>
  <si>
    <t>% change</t>
  </si>
  <si>
    <t>€ 000</t>
  </si>
  <si>
    <t>(a) Total Recurrent Revenue</t>
  </si>
  <si>
    <t xml:space="preserve">     Customs and Excise Duties</t>
  </si>
  <si>
    <t xml:space="preserve">     Licences, Taxes and Fines</t>
  </si>
  <si>
    <t xml:space="preserve">     Income Tax</t>
  </si>
  <si>
    <t xml:space="preserve">     Value Added Tax</t>
  </si>
  <si>
    <t xml:space="preserve"> </t>
  </si>
  <si>
    <t xml:space="preserve">     Fees of Office</t>
  </si>
  <si>
    <t xml:space="preserve">     Sales-Goods</t>
  </si>
  <si>
    <t xml:space="preserve">     Sales-Services</t>
  </si>
  <si>
    <t xml:space="preserve">     Sales-Others</t>
  </si>
  <si>
    <t xml:space="preserve">     Reimbursements</t>
  </si>
  <si>
    <t xml:space="preserve">     Central Bank of Malta</t>
  </si>
  <si>
    <t>-</t>
  </si>
  <si>
    <t xml:space="preserve">     Rents</t>
  </si>
  <si>
    <t xml:space="preserve">     Dividends on Investment</t>
  </si>
  <si>
    <t xml:space="preserve">     Interest on loans made by Government</t>
  </si>
  <si>
    <t xml:space="preserve">     Social Security</t>
  </si>
  <si>
    <t xml:space="preserve">     Grants</t>
  </si>
  <si>
    <t xml:space="preserve">     Miscellaneous Receipts</t>
  </si>
  <si>
    <t>(b) Total Expenditure</t>
  </si>
  <si>
    <t>Recurrent Expenditure</t>
  </si>
  <si>
    <t>Personal Emoluments</t>
  </si>
  <si>
    <t>Operational and Maintenance Expenses</t>
  </si>
  <si>
    <t>Programmes and Initiatives</t>
  </si>
  <si>
    <t>Contributions to Government Entities</t>
  </si>
  <si>
    <t>Interest</t>
  </si>
  <si>
    <t>Capital Expenditure</t>
  </si>
  <si>
    <t>(a-b) Consolidated Fund Surplus/Deficit</t>
  </si>
  <si>
    <t>(c) Financial Transactions</t>
  </si>
  <si>
    <t>Revenue</t>
  </si>
  <si>
    <t>Loans</t>
  </si>
  <si>
    <t>Repayment of Loans</t>
  </si>
  <si>
    <t>Receipts from Sale of Shares</t>
  </si>
  <si>
    <t>Other extraordinary receipts</t>
  </si>
  <si>
    <t>Expenditure</t>
  </si>
  <si>
    <t>Contribution to Sinking Fund</t>
  </si>
  <si>
    <t>Equity Acquisition</t>
  </si>
  <si>
    <t>Repayment of Loan</t>
  </si>
  <si>
    <t>Note: Totals may not add up due to rounding.</t>
  </si>
  <si>
    <t>Table 2.  Revenue/Expenditure categories by month and description</t>
  </si>
  <si>
    <t>June
2024</t>
  </si>
  <si>
    <t>June
2025</t>
  </si>
  <si>
    <t>June
2026</t>
  </si>
  <si>
    <t>June 2026 / 
June 2025</t>
  </si>
  <si>
    <t xml:space="preserve">     Sales -Goods</t>
  </si>
  <si>
    <r>
      <t>Table 3. Government expenditure by COFOG</t>
    </r>
    <r>
      <rPr>
        <b/>
        <vertAlign val="superscript"/>
        <sz val="9"/>
        <color rgb="FF000000"/>
        <rFont val="Arial"/>
        <family val="2"/>
      </rPr>
      <t>1</t>
    </r>
    <r>
      <rPr>
        <b/>
        <sz val="9"/>
        <color rgb="FF000000"/>
        <rFont val="Arial"/>
        <family val="2"/>
      </rPr>
      <t xml:space="preserve"> category, period and description</t>
    </r>
  </si>
  <si>
    <t>COFOG</t>
  </si>
  <si>
    <t>Jan-June   2024</t>
  </si>
  <si>
    <t>Jan-June   2025</t>
  </si>
  <si>
    <t>Jan-June   2026</t>
  </si>
  <si>
    <t>General public services</t>
  </si>
  <si>
    <t>Defence</t>
  </si>
  <si>
    <t>Public order and safety</t>
  </si>
  <si>
    <t>Economic affairs</t>
  </si>
  <si>
    <t>Environment protection</t>
  </si>
  <si>
    <t>Housing and community amenities</t>
  </si>
  <si>
    <t>Health</t>
  </si>
  <si>
    <t>Recreation, culture and religion</t>
  </si>
  <si>
    <t>Education</t>
  </si>
  <si>
    <t>Social protection</t>
  </si>
  <si>
    <t xml:space="preserve">Total </t>
  </si>
  <si>
    <t>Interest Expenditure</t>
  </si>
  <si>
    <t>Total Expenditure</t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</si>
  <si>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Refer to methodological note 7.</t>
    </r>
  </si>
  <si>
    <r>
      <t>Table 4. Consolidated Fund data in ESA 2010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codes by period and description</t>
    </r>
  </si>
  <si>
    <t>ESA
code</t>
  </si>
  <si>
    <t>Jan-June    2024</t>
  </si>
  <si>
    <t>Jan-June       2025</t>
  </si>
  <si>
    <t>Jan-June       2026</t>
  </si>
  <si>
    <t>Jan-June 2026 /                       Jan-June 2025</t>
  </si>
  <si>
    <t>1. Total Revenue</t>
  </si>
  <si>
    <t>Market Output</t>
  </si>
  <si>
    <t>P11</t>
  </si>
  <si>
    <t>Taxes on Production and Imports</t>
  </si>
  <si>
    <t>D2</t>
  </si>
  <si>
    <t>Property income receivable</t>
  </si>
  <si>
    <t>D4</t>
  </si>
  <si>
    <t>Current taxes on income, wealth, etc</t>
  </si>
  <si>
    <t>D5</t>
  </si>
  <si>
    <t>Net social contributions</t>
  </si>
  <si>
    <t>D61</t>
  </si>
  <si>
    <t>Current transfers receivable</t>
  </si>
  <si>
    <t>D7</t>
  </si>
  <si>
    <t>Capital transfers receivable</t>
  </si>
  <si>
    <t>D9</t>
  </si>
  <si>
    <t>2. Total Expenditure</t>
  </si>
  <si>
    <t>Intermediate Consumption</t>
  </si>
  <si>
    <t>P2</t>
  </si>
  <si>
    <t>Gross Capital Formation</t>
  </si>
  <si>
    <t>P5g+NP</t>
  </si>
  <si>
    <t xml:space="preserve">Compensation of Employees </t>
  </si>
  <si>
    <t>D1</t>
  </si>
  <si>
    <t>Property income payable</t>
  </si>
  <si>
    <t>Subsidies</t>
  </si>
  <si>
    <t>D3</t>
  </si>
  <si>
    <t>Social Benefits and social transfers in kind</t>
  </si>
  <si>
    <t xml:space="preserve">D62+D632 </t>
  </si>
  <si>
    <t>Current transfers payable</t>
  </si>
  <si>
    <t xml:space="preserve">Capital transfers payable </t>
  </si>
  <si>
    <t>(1-2) Consolidated Fund Surplus/Deficit</t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</si>
  <si>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Refer to methodological note 8.</t>
    </r>
  </si>
  <si>
    <r>
      <t>Table 5. Consolidated Fund data in ESA 2010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codes by month and description</t>
    </r>
  </si>
  <si>
    <t xml:space="preserve">Property income payable </t>
  </si>
  <si>
    <t>Table 6.  Central Government debt by month and description</t>
  </si>
  <si>
    <t>Total Central Government Debt</t>
  </si>
  <si>
    <t>of which:</t>
  </si>
  <si>
    <t xml:space="preserve">     Treasury Bills</t>
  </si>
  <si>
    <t xml:space="preserve">     Malta Government Stocks</t>
  </si>
  <si>
    <t xml:space="preserve">     62+ Malta Government Savings Bond</t>
  </si>
  <si>
    <t xml:space="preserve">     Foreign Loans</t>
  </si>
  <si>
    <t xml:space="preserve">     MGSF investments in Government Debt </t>
  </si>
  <si>
    <t xml:space="preserve">     Euro coins issued in the name of the 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</si>
</sst>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_ ;\-#,##0.0\ "/>
    <numFmt numFmtId="165" formatCode="\ @"/>
    <numFmt numFmtId="166" formatCode="#,##0.0"/>
    <numFmt numFmtId="167" formatCode="_-* #,##0.0_-;\-* #,##0.0_-;_-* &quot;-&quot;??_-;_-@_-"/>
    <numFmt numFmtId="168" formatCode="_-* #,##0_-;\-* #,##0_-;_-* &quot;-&quot;??_-;_-@_-"/>
    <numFmt numFmtId="169" formatCode="&quot; &quot;* #,##0.00&quot; &quot;;&quot;-&quot;* #,##0.00&quot; &quot;;&quot; &quot;* &quot;-&quot;#&quot; &quot;;&quot; &quot;@&quot; &quot;"/>
    <numFmt numFmtId="170" formatCode="&quot; &quot;* #,##0&quot; &quot;;&quot;-&quot;* #,##0&quot; &quot;;&quot; &quot;* &quot;-&quot;#&quot; &quot;;&quot; &quot;@&quot; &quot;"/>
    <numFmt numFmtId="171" formatCode="0.0"/>
    <numFmt numFmtId="172" formatCode="#,##0_ ;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D0D0D"/>
      <name val="Arial"/>
      <family val="2"/>
    </font>
    <font>
      <sz val="9"/>
      <color theme="1" tint="4.9989318521683403E-2"/>
      <name val="Arial"/>
      <family val="2"/>
    </font>
    <font>
      <vertAlign val="superscript"/>
      <sz val="9"/>
      <color rgb="FF000000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9" fontId="8" fillId="0" borderId="0" applyFont="0" applyFill="0" applyBorder="0" applyAlignment="0" applyProtection="0"/>
    <xf numFmtId="0" fontId="15" fillId="0" borderId="0"/>
    <xf numFmtId="0" fontId="1" fillId="0" borderId="0"/>
    <xf numFmtId="0" fontId="15" fillId="0" borderId="0"/>
  </cellStyleXfs>
  <cellXfs count="19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 indent="1"/>
    </xf>
    <xf numFmtId="17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right" vertical="center" wrapText="1" inden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righ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49" fontId="3" fillId="0" borderId="3" xfId="0" quotePrefix="1" applyNumberFormat="1" applyFont="1" applyBorder="1" applyAlignment="1">
      <alignment horizontal="center" vertical="center" wrapText="1"/>
    </xf>
    <xf numFmtId="49" fontId="3" fillId="0" borderId="4" xfId="0" quotePrefix="1" applyNumberFormat="1" applyFont="1" applyBorder="1" applyAlignment="1">
      <alignment horizontal="center" vertical="center" wrapText="1"/>
    </xf>
    <xf numFmtId="49" fontId="3" fillId="0" borderId="11" xfId="0" quotePrefix="1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center" indent="1"/>
    </xf>
    <xf numFmtId="3" fontId="2" fillId="0" borderId="6" xfId="1" applyNumberFormat="1" applyFont="1" applyFill="1" applyBorder="1" applyAlignment="1">
      <alignment horizontal="right" vertical="center" indent="1"/>
    </xf>
    <xf numFmtId="3" fontId="2" fillId="0" borderId="0" xfId="1" applyNumberFormat="1" applyFont="1" applyFill="1" applyAlignment="1">
      <alignment horizontal="right" vertical="center" indent="1"/>
    </xf>
    <xf numFmtId="164" fontId="2" fillId="0" borderId="9" xfId="1" applyNumberFormat="1" applyFont="1" applyBorder="1" applyAlignment="1">
      <alignment horizontal="right" vertical="center" indent="1"/>
    </xf>
    <xf numFmtId="3" fontId="0" fillId="0" borderId="0" xfId="0" applyNumberFormat="1"/>
    <xf numFmtId="165" fontId="3" fillId="0" borderId="5" xfId="0" applyNumberFormat="1" applyFont="1" applyBorder="1" applyAlignment="1">
      <alignment vertical="center"/>
    </xf>
    <xf numFmtId="3" fontId="3" fillId="0" borderId="5" xfId="1" applyNumberFormat="1" applyFont="1" applyFill="1" applyBorder="1" applyAlignment="1">
      <alignment horizontal="right" vertical="center" indent="1"/>
    </xf>
    <xf numFmtId="3" fontId="3" fillId="0" borderId="0" xfId="1" applyNumberFormat="1" applyFont="1" applyFill="1" applyAlignment="1">
      <alignment horizontal="right" vertical="center" indent="1"/>
    </xf>
    <xf numFmtId="166" fontId="3" fillId="0" borderId="9" xfId="1" applyNumberFormat="1" applyFont="1" applyBorder="1" applyAlignment="1">
      <alignment horizontal="right" vertical="center" indent="1"/>
    </xf>
    <xf numFmtId="166" fontId="2" fillId="0" borderId="9" xfId="1" applyNumberFormat="1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vertical="center"/>
    </xf>
    <xf numFmtId="3" fontId="3" fillId="0" borderId="6" xfId="1" applyNumberFormat="1" applyFont="1" applyFill="1" applyBorder="1" applyAlignment="1">
      <alignment horizontal="right" vertical="center" indent="1"/>
    </xf>
    <xf numFmtId="165" fontId="3" fillId="0" borderId="5" xfId="0" applyNumberFormat="1" applyFont="1" applyBorder="1" applyAlignment="1">
      <alignment horizontal="left" vertical="center" indent="1"/>
    </xf>
    <xf numFmtId="165" fontId="3" fillId="0" borderId="5" xfId="0" applyNumberFormat="1" applyFont="1" applyBorder="1" applyAlignment="1">
      <alignment horizontal="left" vertical="center" wrapText="1" indent="1"/>
    </xf>
    <xf numFmtId="3" fontId="3" fillId="0" borderId="5" xfId="1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left" vertical="center" indent="1"/>
    </xf>
    <xf numFmtId="3" fontId="5" fillId="0" borderId="5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Fill="1" applyAlignment="1">
      <alignment horizontal="right" vertical="center" indent="1"/>
    </xf>
    <xf numFmtId="167" fontId="5" fillId="0" borderId="9" xfId="1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left" vertical="center" indent="1"/>
    </xf>
    <xf numFmtId="3" fontId="3" fillId="0" borderId="5" xfId="0" applyNumberFormat="1" applyFont="1" applyBorder="1" applyAlignment="1">
      <alignment horizontal="left" vertical="center" indent="1"/>
    </xf>
    <xf numFmtId="3" fontId="6" fillId="0" borderId="6" xfId="1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vertical="center" indent="1"/>
    </xf>
    <xf numFmtId="3" fontId="3" fillId="0" borderId="10" xfId="0" applyNumberFormat="1" applyFont="1" applyBorder="1" applyAlignment="1">
      <alignment horizontal="left" vertical="center" indent="1"/>
    </xf>
    <xf numFmtId="3" fontId="6" fillId="0" borderId="8" xfId="1" applyNumberFormat="1" applyFont="1" applyBorder="1" applyAlignment="1">
      <alignment horizontal="right" vertical="center" indent="1"/>
    </xf>
    <xf numFmtId="3" fontId="3" fillId="0" borderId="8" xfId="1" applyNumberFormat="1" applyFont="1" applyBorder="1" applyAlignment="1">
      <alignment horizontal="right" vertical="center" indent="1"/>
    </xf>
    <xf numFmtId="167" fontId="5" fillId="0" borderId="12" xfId="1" applyNumberFormat="1" applyFont="1" applyBorder="1" applyAlignment="1">
      <alignment horizontal="right" vertical="center" indent="1"/>
    </xf>
    <xf numFmtId="0" fontId="3" fillId="0" borderId="0" xfId="0" applyFont="1"/>
    <xf numFmtId="168" fontId="3" fillId="0" borderId="0" xfId="1" applyNumberFormat="1" applyFont="1"/>
    <xf numFmtId="3" fontId="3" fillId="0" borderId="0" xfId="1" applyNumberFormat="1" applyFont="1"/>
    <xf numFmtId="167" fontId="3" fillId="0" borderId="0" xfId="1" applyNumberFormat="1" applyFont="1"/>
    <xf numFmtId="0" fontId="7" fillId="0" borderId="0" xfId="0" applyFont="1"/>
    <xf numFmtId="168" fontId="3" fillId="0" borderId="0" xfId="1" applyNumberFormat="1" applyFont="1" applyFill="1"/>
    <xf numFmtId="3" fontId="3" fillId="0" borderId="0" xfId="1" applyNumberFormat="1" applyFont="1" applyFill="1"/>
    <xf numFmtId="0" fontId="0" fillId="0" borderId="5" xfId="0" applyBorder="1" applyAlignment="1">
      <alignment horizontal="left" vertical="center" wrapText="1" indent="1"/>
    </xf>
    <xf numFmtId="17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7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 indent="1"/>
    </xf>
    <xf numFmtId="49" fontId="2" fillId="0" borderId="12" xfId="0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right" vertical="center" indent="1"/>
    </xf>
    <xf numFmtId="3" fontId="2" fillId="0" borderId="0" xfId="1" applyNumberFormat="1" applyFont="1" applyAlignment="1">
      <alignment horizontal="right" vertical="center" indent="1"/>
    </xf>
    <xf numFmtId="0" fontId="3" fillId="0" borderId="0" xfId="0" applyFont="1" applyAlignment="1">
      <alignment vertical="center"/>
    </xf>
    <xf numFmtId="3" fontId="3" fillId="0" borderId="5" xfId="1" applyNumberFormat="1" applyFont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3" fontId="3" fillId="0" borderId="6" xfId="1" applyNumberFormat="1" applyFont="1" applyBorder="1" applyAlignment="1">
      <alignment horizontal="right" vertical="center" indent="1"/>
    </xf>
    <xf numFmtId="3" fontId="3" fillId="0" borderId="5" xfId="1" applyNumberFormat="1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3" fontId="3" fillId="0" borderId="5" xfId="1" quotePrefix="1" applyNumberFormat="1" applyFont="1" applyBorder="1" applyAlignment="1">
      <alignment horizontal="right" vertical="center" indent="1"/>
    </xf>
    <xf numFmtId="0" fontId="2" fillId="0" borderId="0" xfId="0" applyFont="1"/>
    <xf numFmtId="3" fontId="3" fillId="0" borderId="10" xfId="1" applyNumberFormat="1" applyFont="1" applyBorder="1" applyAlignment="1">
      <alignment horizontal="right" vertical="center" indent="1"/>
    </xf>
    <xf numFmtId="0" fontId="7" fillId="0" borderId="0" xfId="0" applyFont="1" applyAlignment="1">
      <alignment wrapText="1"/>
    </xf>
    <xf numFmtId="164" fontId="3" fillId="0" borderId="0" xfId="0" applyNumberFormat="1" applyFont="1"/>
    <xf numFmtId="0" fontId="9" fillId="0" borderId="0" xfId="2" applyFont="1" applyAlignment="1">
      <alignment horizontal="center"/>
    </xf>
    <xf numFmtId="0" fontId="8" fillId="0" borderId="0" xfId="2"/>
    <xf numFmtId="0" fontId="9" fillId="0" borderId="0" xfId="2" applyFont="1" applyAlignment="1">
      <alignment horizontal="left" indent="1"/>
    </xf>
    <xf numFmtId="170" fontId="8" fillId="0" borderId="0" xfId="3" applyNumberFormat="1"/>
    <xf numFmtId="170" fontId="11" fillId="0" borderId="0" xfId="3" applyNumberFormat="1" applyFont="1" applyAlignment="1">
      <alignment vertical="center"/>
    </xf>
    <xf numFmtId="0" fontId="9" fillId="0" borderId="13" xfId="2" applyFont="1" applyBorder="1" applyAlignment="1">
      <alignment horizontal="left" vertical="center" wrapText="1" indent="1"/>
    </xf>
    <xf numFmtId="170" fontId="9" fillId="0" borderId="14" xfId="3" applyNumberFormat="1" applyFont="1" applyFill="1" applyBorder="1" applyAlignment="1">
      <alignment horizontal="center" vertical="center" wrapText="1"/>
    </xf>
    <xf numFmtId="170" fontId="9" fillId="0" borderId="15" xfId="3" applyNumberFormat="1" applyFont="1" applyFill="1" applyBorder="1" applyAlignment="1">
      <alignment horizontal="center" vertical="center" wrapText="1"/>
    </xf>
    <xf numFmtId="17" fontId="9" fillId="0" borderId="14" xfId="2" applyNumberFormat="1" applyFont="1" applyBorder="1" applyAlignment="1">
      <alignment horizontal="center" vertical="center" wrapText="1"/>
    </xf>
    <xf numFmtId="0" fontId="11" fillId="0" borderId="0" xfId="2" applyFont="1"/>
    <xf numFmtId="0" fontId="11" fillId="0" borderId="0" xfId="2" applyFont="1" applyAlignment="1">
      <alignment horizontal="left" wrapText="1" indent="1"/>
    </xf>
    <xf numFmtId="170" fontId="11" fillId="0" borderId="15" xfId="3" applyNumberFormat="1" applyFont="1" applyFill="1" applyBorder="1" applyAlignment="1">
      <alignment horizontal="center" vertical="center"/>
    </xf>
    <xf numFmtId="0" fontId="11" fillId="0" borderId="16" xfId="2" applyFont="1" applyBorder="1" applyAlignment="1">
      <alignment horizontal="left" vertical="center" indent="1"/>
    </xf>
    <xf numFmtId="3" fontId="11" fillId="0" borderId="17" xfId="3" applyNumberFormat="1" applyFont="1" applyFill="1" applyBorder="1" applyAlignment="1">
      <alignment horizontal="right" vertical="center" indent="1"/>
    </xf>
    <xf numFmtId="3" fontId="6" fillId="0" borderId="2" xfId="1" applyNumberFormat="1" applyFont="1" applyBorder="1" applyAlignment="1">
      <alignment horizontal="right" vertical="center" indent="1"/>
    </xf>
    <xf numFmtId="3" fontId="6" fillId="0" borderId="2" xfId="1" applyNumberFormat="1" applyFont="1" applyFill="1" applyBorder="1" applyAlignment="1">
      <alignment horizontal="right" vertical="center" indent="1"/>
    </xf>
    <xf numFmtId="3" fontId="11" fillId="0" borderId="18" xfId="3" applyNumberFormat="1" applyFont="1" applyFill="1" applyBorder="1" applyAlignment="1">
      <alignment horizontal="right" vertical="center" indent="1"/>
    </xf>
    <xf numFmtId="3" fontId="11" fillId="0" borderId="19" xfId="3" applyNumberFormat="1" applyFont="1" applyBorder="1" applyAlignment="1">
      <alignment horizontal="right" vertical="center" indent="1"/>
    </xf>
    <xf numFmtId="3" fontId="11" fillId="0" borderId="20" xfId="3" applyNumberFormat="1" applyFont="1" applyBorder="1" applyAlignment="1">
      <alignment horizontal="right" vertical="center" indent="1"/>
    </xf>
    <xf numFmtId="3" fontId="11" fillId="0" borderId="20" xfId="3" applyNumberFormat="1" applyFont="1" applyFill="1" applyBorder="1" applyAlignment="1">
      <alignment horizontal="right" vertical="center" indent="1"/>
    </xf>
    <xf numFmtId="3" fontId="12" fillId="0" borderId="19" xfId="3" applyNumberFormat="1" applyFont="1" applyBorder="1" applyAlignment="1">
      <alignment horizontal="right" vertical="center" indent="1"/>
    </xf>
    <xf numFmtId="3" fontId="13" fillId="0" borderId="6" xfId="1" applyNumberFormat="1" applyFont="1" applyBorder="1" applyAlignment="1">
      <alignment horizontal="right" vertical="center" indent="1"/>
    </xf>
    <xf numFmtId="3" fontId="12" fillId="0" borderId="20" xfId="3" applyNumberFormat="1" applyFont="1" applyBorder="1" applyAlignment="1">
      <alignment horizontal="right" vertical="center" indent="1"/>
    </xf>
    <xf numFmtId="0" fontId="9" fillId="0" borderId="21" xfId="2" applyFont="1" applyBorder="1" applyAlignment="1">
      <alignment horizontal="left" vertical="center" indent="1"/>
    </xf>
    <xf numFmtId="3" fontId="9" fillId="0" borderId="22" xfId="3" applyNumberFormat="1" applyFont="1" applyBorder="1" applyAlignment="1">
      <alignment horizontal="right" vertical="center" indent="1"/>
    </xf>
    <xf numFmtId="3" fontId="9" fillId="0" borderId="23" xfId="3" applyNumberFormat="1" applyFont="1" applyBorder="1" applyAlignment="1">
      <alignment horizontal="right" vertical="center" indent="1"/>
    </xf>
    <xf numFmtId="3" fontId="9" fillId="0" borderId="24" xfId="3" applyNumberFormat="1" applyFont="1" applyBorder="1" applyAlignment="1">
      <alignment horizontal="right" vertical="center" indent="1"/>
    </xf>
    <xf numFmtId="3" fontId="9" fillId="0" borderId="25" xfId="3" applyNumberFormat="1" applyFont="1" applyFill="1" applyBorder="1" applyAlignment="1">
      <alignment horizontal="center" vertical="center" wrapText="1"/>
    </xf>
    <xf numFmtId="3" fontId="9" fillId="0" borderId="26" xfId="3" applyNumberFormat="1" applyFont="1" applyFill="1" applyBorder="1" applyAlignment="1">
      <alignment horizontal="center" vertical="center" wrapText="1"/>
    </xf>
    <xf numFmtId="3" fontId="11" fillId="0" borderId="0" xfId="3" applyNumberFormat="1" applyFont="1" applyAlignment="1">
      <alignment vertical="center"/>
    </xf>
    <xf numFmtId="3" fontId="11" fillId="0" borderId="15" xfId="3" applyNumberFormat="1" applyFont="1" applyFill="1" applyBorder="1" applyAlignment="1">
      <alignment horizontal="center" vertical="center"/>
    </xf>
    <xf numFmtId="3" fontId="9" fillId="0" borderId="18" xfId="3" applyNumberFormat="1" applyFont="1" applyBorder="1" applyAlignment="1">
      <alignment horizontal="right" vertical="center" indent="1"/>
    </xf>
    <xf numFmtId="3" fontId="9" fillId="0" borderId="27" xfId="3" applyNumberFormat="1" applyFont="1" applyBorder="1" applyAlignment="1">
      <alignment horizontal="right" vertical="center" indent="1"/>
    </xf>
    <xf numFmtId="3" fontId="11" fillId="0" borderId="19" xfId="3" applyNumberFormat="1" applyFont="1" applyFill="1" applyBorder="1" applyAlignment="1">
      <alignment horizontal="right" vertical="center" indent="1"/>
    </xf>
    <xf numFmtId="3" fontId="9" fillId="0" borderId="20" xfId="3" applyNumberFormat="1" applyFont="1" applyBorder="1" applyAlignment="1">
      <alignment horizontal="right" vertical="center" indent="1"/>
    </xf>
    <xf numFmtId="3" fontId="9" fillId="0" borderId="0" xfId="3" applyNumberFormat="1" applyFont="1" applyAlignment="1">
      <alignment horizontal="right" vertical="center" indent="1"/>
    </xf>
    <xf numFmtId="3" fontId="9" fillId="0" borderId="0" xfId="3" applyNumberFormat="1" applyFont="1" applyFill="1" applyAlignment="1">
      <alignment horizontal="right" vertical="center" indent="1"/>
    </xf>
    <xf numFmtId="3" fontId="12" fillId="0" borderId="19" xfId="3" applyNumberFormat="1" applyFont="1" applyFill="1" applyBorder="1" applyAlignment="1">
      <alignment horizontal="right" vertical="center" indent="1"/>
    </xf>
    <xf numFmtId="3" fontId="9" fillId="0" borderId="25" xfId="3" applyNumberFormat="1" applyFont="1" applyBorder="1" applyAlignment="1">
      <alignment horizontal="right" vertical="center" indent="1"/>
    </xf>
    <xf numFmtId="3" fontId="9" fillId="0" borderId="21" xfId="3" applyNumberFormat="1" applyFont="1" applyBorder="1" applyAlignment="1">
      <alignment horizontal="right" vertical="center" indent="1"/>
    </xf>
    <xf numFmtId="3" fontId="9" fillId="0" borderId="26" xfId="3" applyNumberFormat="1" applyFont="1" applyBorder="1" applyAlignment="1">
      <alignment horizontal="right" vertical="center" indent="1"/>
    </xf>
    <xf numFmtId="3" fontId="9" fillId="0" borderId="28" xfId="3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indent="1"/>
    </xf>
    <xf numFmtId="168" fontId="3" fillId="0" borderId="0" xfId="1" applyNumberFormat="1" applyFont="1" applyFill="1" applyAlignment="1">
      <alignment vertical="center"/>
    </xf>
    <xf numFmtId="170" fontId="11" fillId="0" borderId="0" xfId="3" applyNumberFormat="1" applyFont="1" applyFill="1"/>
    <xf numFmtId="0" fontId="11" fillId="0" borderId="0" xfId="2" applyFont="1" applyAlignment="1">
      <alignment horizontal="left" indent="1"/>
    </xf>
    <xf numFmtId="170" fontId="11" fillId="0" borderId="0" xfId="3" applyNumberFormat="1" applyFont="1" applyBorder="1"/>
    <xf numFmtId="3" fontId="11" fillId="0" borderId="0" xfId="3" applyNumberFormat="1" applyFont="1" applyBorder="1" applyAlignment="1">
      <alignment horizontal="right" vertical="center" indent="1"/>
    </xf>
    <xf numFmtId="3" fontId="11" fillId="0" borderId="0" xfId="3" applyNumberFormat="1" applyFont="1" applyFill="1" applyBorder="1" applyAlignment="1">
      <alignment horizontal="right" vertical="center" indent="1"/>
    </xf>
    <xf numFmtId="170" fontId="11" fillId="0" borderId="0" xfId="3" applyNumberFormat="1" applyFont="1"/>
    <xf numFmtId="3" fontId="9" fillId="0" borderId="0" xfId="3" applyNumberFormat="1" applyFont="1" applyBorder="1" applyAlignment="1">
      <alignment horizontal="right" vertical="center" indent="1"/>
    </xf>
    <xf numFmtId="0" fontId="2" fillId="0" borderId="0" xfId="4" applyFont="1" applyAlignment="1">
      <alignment horizontal="center"/>
    </xf>
    <xf numFmtId="0" fontId="2" fillId="0" borderId="1" xfId="4" applyFont="1" applyBorder="1" applyAlignment="1">
      <alignment horizontal="left" vertical="center" wrapText="1" indent="1"/>
    </xf>
    <xf numFmtId="0" fontId="2" fillId="0" borderId="2" xfId="4" applyFont="1" applyBorder="1" applyAlignment="1">
      <alignment horizontal="center" vertical="center" wrapText="1"/>
    </xf>
    <xf numFmtId="0" fontId="15" fillId="0" borderId="5" xfId="4" applyBorder="1" applyAlignment="1">
      <alignment horizontal="left" vertical="center" wrapText="1" indent="1"/>
    </xf>
    <xf numFmtId="0" fontId="2" fillId="0" borderId="6" xfId="4" applyFont="1" applyBorder="1" applyAlignment="1">
      <alignment horizontal="center" vertical="center" wrapText="1"/>
    </xf>
    <xf numFmtId="49" fontId="2" fillId="0" borderId="2" xfId="4" applyNumberFormat="1" applyFont="1" applyBorder="1" applyAlignment="1">
      <alignment horizontal="center" vertical="center" wrapText="1"/>
    </xf>
    <xf numFmtId="49" fontId="2" fillId="0" borderId="7" xfId="4" applyNumberFormat="1" applyFont="1" applyBorder="1" applyAlignment="1">
      <alignment horizontal="center" vertical="center" wrapText="1"/>
    </xf>
    <xf numFmtId="49" fontId="2" fillId="0" borderId="8" xfId="4" applyNumberFormat="1" applyFont="1" applyBorder="1" applyAlignment="1">
      <alignment horizontal="center" vertical="center" wrapText="1"/>
    </xf>
    <xf numFmtId="49" fontId="2" fillId="0" borderId="9" xfId="4" applyNumberFormat="1" applyFont="1" applyBorder="1" applyAlignment="1">
      <alignment horizontal="center" vertical="center" wrapText="1"/>
    </xf>
    <xf numFmtId="0" fontId="15" fillId="0" borderId="10" xfId="4" applyBorder="1" applyAlignment="1">
      <alignment horizontal="left" vertical="center" wrapText="1" indent="1"/>
    </xf>
    <xf numFmtId="0" fontId="2" fillId="0" borderId="8" xfId="4" applyFont="1" applyBorder="1" applyAlignment="1">
      <alignment horizontal="center" vertical="center" wrapText="1"/>
    </xf>
    <xf numFmtId="49" fontId="3" fillId="0" borderId="3" xfId="4" quotePrefix="1" applyNumberFormat="1" applyFont="1" applyBorder="1" applyAlignment="1">
      <alignment horizontal="center" vertical="center" wrapText="1"/>
    </xf>
    <xf numFmtId="49" fontId="3" fillId="0" borderId="4" xfId="4" applyNumberFormat="1" applyFont="1" applyBorder="1" applyAlignment="1">
      <alignment horizontal="center" vertical="center" wrapText="1"/>
    </xf>
    <xf numFmtId="49" fontId="3" fillId="0" borderId="11" xfId="4" applyNumberFormat="1" applyFont="1" applyBorder="1" applyAlignment="1">
      <alignment horizontal="center" vertical="center" wrapText="1"/>
    </xf>
    <xf numFmtId="49" fontId="15" fillId="0" borderId="12" xfId="4" applyNumberFormat="1" applyBorder="1" applyAlignment="1">
      <alignment horizontal="center" vertical="center" wrapText="1"/>
    </xf>
    <xf numFmtId="0" fontId="17" fillId="0" borderId="1" xfId="5" applyFont="1" applyBorder="1" applyAlignment="1">
      <alignment horizontal="left" vertical="center" indent="1"/>
    </xf>
    <xf numFmtId="0" fontId="17" fillId="0" borderId="7" xfId="5" applyFont="1" applyBorder="1" applyAlignment="1">
      <alignment horizontal="left" vertical="center" indent="1"/>
    </xf>
    <xf numFmtId="3" fontId="2" fillId="0" borderId="2" xfId="1" applyNumberFormat="1" applyFont="1" applyBorder="1" applyAlignment="1">
      <alignment horizontal="right" vertical="center" indent="1"/>
    </xf>
    <xf numFmtId="3" fontId="2" fillId="0" borderId="9" xfId="1" applyNumberFormat="1" applyFont="1" applyBorder="1" applyAlignment="1">
      <alignment horizontal="right" vertical="center" indent="1"/>
    </xf>
    <xf numFmtId="0" fontId="6" fillId="0" borderId="5" xfId="0" applyFont="1" applyBorder="1" applyAlignment="1">
      <alignment horizontal="left" vertical="center" indent="2"/>
    </xf>
    <xf numFmtId="0" fontId="18" fillId="0" borderId="9" xfId="0" applyFont="1" applyBorder="1" applyAlignment="1">
      <alignment horizontal="center" vertical="center"/>
    </xf>
    <xf numFmtId="3" fontId="3" fillId="0" borderId="9" xfId="1" applyNumberFormat="1" applyFont="1" applyBorder="1" applyAlignment="1">
      <alignment horizontal="right" vertical="center" indent="1"/>
    </xf>
    <xf numFmtId="0" fontId="17" fillId="0" borderId="5" xfId="5" applyFont="1" applyBorder="1" applyAlignment="1">
      <alignment horizontal="left" vertical="center" indent="1"/>
    </xf>
    <xf numFmtId="0" fontId="19" fillId="0" borderId="9" xfId="5" applyFont="1" applyBorder="1" applyAlignment="1">
      <alignment horizontal="left" vertical="center" indent="1"/>
    </xf>
    <xf numFmtId="165" fontId="3" fillId="0" borderId="5" xfId="4" applyNumberFormat="1" applyFont="1" applyBorder="1" applyAlignment="1">
      <alignment vertical="center"/>
    </xf>
    <xf numFmtId="3" fontId="5" fillId="0" borderId="5" xfId="4" applyNumberFormat="1" applyFont="1" applyBorder="1" applyAlignment="1">
      <alignment horizontal="left" vertical="center" indent="1"/>
    </xf>
    <xf numFmtId="3" fontId="5" fillId="0" borderId="10" xfId="4" applyNumberFormat="1" applyFont="1" applyBorder="1" applyAlignment="1">
      <alignment horizontal="left" vertical="center" indent="1"/>
    </xf>
    <xf numFmtId="3" fontId="5" fillId="0" borderId="12" xfId="4" applyNumberFormat="1" applyFont="1" applyBorder="1" applyAlignment="1">
      <alignment horizontal="left" vertical="center" indent="1"/>
    </xf>
    <xf numFmtId="168" fontId="5" fillId="0" borderId="8" xfId="1" applyNumberFormat="1" applyFont="1" applyBorder="1" applyAlignment="1">
      <alignment horizontal="right" vertical="center" indent="1"/>
    </xf>
    <xf numFmtId="168" fontId="5" fillId="0" borderId="10" xfId="1" applyNumberFormat="1" applyFont="1" applyBorder="1" applyAlignment="1">
      <alignment horizontal="right" vertical="center" indent="1"/>
    </xf>
    <xf numFmtId="168" fontId="5" fillId="0" borderId="29" xfId="1" applyNumberFormat="1" applyFont="1" applyBorder="1" applyAlignment="1">
      <alignment horizontal="right" vertical="center" indent="1"/>
    </xf>
    <xf numFmtId="0" fontId="3" fillId="0" borderId="0" xfId="4" applyFont="1"/>
    <xf numFmtId="168" fontId="0" fillId="0" borderId="0" xfId="1" applyNumberFormat="1" applyFont="1"/>
    <xf numFmtId="164" fontId="3" fillId="0" borderId="0" xfId="4" applyNumberFormat="1" applyFont="1"/>
    <xf numFmtId="3" fontId="2" fillId="0" borderId="2" xfId="1" applyNumberFormat="1" applyFont="1" applyFill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indent="1"/>
    </xf>
    <xf numFmtId="168" fontId="5" fillId="0" borderId="10" xfId="1" applyNumberFormat="1" applyFont="1" applyFill="1" applyBorder="1" applyAlignment="1">
      <alignment horizontal="right" vertical="center" indent="1"/>
    </xf>
    <xf numFmtId="0" fontId="2" fillId="0" borderId="0" xfId="6" applyFont="1" applyAlignment="1">
      <alignment horizontal="center"/>
    </xf>
    <xf numFmtId="0" fontId="3" fillId="0" borderId="0" xfId="6" applyFont="1"/>
    <xf numFmtId="0" fontId="2" fillId="0" borderId="30" xfId="6" applyFont="1" applyBorder="1" applyAlignment="1">
      <alignment horizontal="left" vertical="center" wrapText="1" indent="1"/>
    </xf>
    <xf numFmtId="0" fontId="2" fillId="0" borderId="0" xfId="6" applyFont="1" applyAlignment="1">
      <alignment horizontal="left" vertical="center" wrapText="1" indent="1"/>
    </xf>
    <xf numFmtId="168" fontId="2" fillId="0" borderId="2" xfId="1" applyNumberFormat="1" applyFont="1" applyBorder="1" applyAlignment="1">
      <alignment horizontal="center" vertical="center" wrapText="1"/>
    </xf>
    <xf numFmtId="167" fontId="2" fillId="0" borderId="7" xfId="1" applyNumberFormat="1" applyFont="1" applyBorder="1" applyAlignment="1">
      <alignment horizontal="center" vertical="center" wrapText="1"/>
    </xf>
    <xf numFmtId="168" fontId="2" fillId="0" borderId="8" xfId="1" applyNumberFormat="1" applyFont="1" applyBorder="1" applyAlignment="1">
      <alignment horizontal="center" vertical="center" wrapText="1"/>
    </xf>
    <xf numFmtId="167" fontId="2" fillId="0" borderId="9" xfId="1" applyNumberFormat="1" applyFont="1" applyBorder="1" applyAlignment="1">
      <alignment horizontal="center" vertical="center" wrapText="1"/>
    </xf>
    <xf numFmtId="0" fontId="2" fillId="0" borderId="29" xfId="6" applyFont="1" applyBorder="1" applyAlignment="1">
      <alignment horizontal="left" vertical="center" wrapText="1" indent="1"/>
    </xf>
    <xf numFmtId="168" fontId="3" fillId="0" borderId="3" xfId="1" quotePrefix="1" applyNumberFormat="1" applyFont="1" applyBorder="1" applyAlignment="1">
      <alignment horizontal="center" vertical="center" wrapText="1"/>
    </xf>
    <xf numFmtId="168" fontId="3" fillId="0" borderId="4" xfId="1" applyNumberFormat="1" applyFont="1" applyBorder="1" applyAlignment="1">
      <alignment horizontal="center" vertical="center" wrapText="1"/>
    </xf>
    <xf numFmtId="168" fontId="3" fillId="0" borderId="11" xfId="1" applyNumberFormat="1" applyFont="1" applyBorder="1" applyAlignment="1">
      <alignment horizontal="center" vertical="center" wrapText="1"/>
    </xf>
    <xf numFmtId="167" fontId="15" fillId="0" borderId="12" xfId="1" applyNumberFormat="1" applyFont="1" applyBorder="1" applyAlignment="1">
      <alignment horizontal="center" vertical="center" wrapText="1"/>
    </xf>
    <xf numFmtId="165" fontId="2" fillId="0" borderId="1" xfId="6" applyNumberFormat="1" applyFont="1" applyBorder="1" applyAlignment="1">
      <alignment vertical="center"/>
    </xf>
    <xf numFmtId="168" fontId="2" fillId="0" borderId="6" xfId="1" applyNumberFormat="1" applyFont="1" applyFill="1" applyBorder="1" applyAlignment="1">
      <alignment horizontal="right" vertical="center"/>
    </xf>
    <xf numFmtId="168" fontId="2" fillId="0" borderId="0" xfId="1" applyNumberFormat="1" applyFont="1" applyFill="1" applyAlignment="1">
      <alignment horizontal="right" vertical="center"/>
    </xf>
    <xf numFmtId="171" fontId="2" fillId="0" borderId="9" xfId="1" applyNumberFormat="1" applyFont="1" applyBorder="1" applyAlignment="1">
      <alignment horizontal="right" vertical="center" indent="2"/>
    </xf>
    <xf numFmtId="168" fontId="2" fillId="0" borderId="0" xfId="1" applyNumberFormat="1" applyFont="1" applyFill="1" applyBorder="1" applyAlignment="1">
      <alignment horizontal="right" vertical="center"/>
    </xf>
    <xf numFmtId="168" fontId="3" fillId="0" borderId="0" xfId="6" applyNumberFormat="1" applyFont="1"/>
    <xf numFmtId="165" fontId="4" fillId="0" borderId="5" xfId="6" applyNumberFormat="1" applyFont="1" applyBorder="1" applyAlignment="1">
      <alignment vertical="center"/>
    </xf>
    <xf numFmtId="168" fontId="7" fillId="0" borderId="6" xfId="1" applyNumberFormat="1" applyFont="1" applyFill="1" applyBorder="1" applyAlignment="1">
      <alignment horizontal="right"/>
    </xf>
    <xf numFmtId="168" fontId="7" fillId="0" borderId="0" xfId="1" applyNumberFormat="1" applyFont="1" applyFill="1" applyAlignment="1">
      <alignment horizontal="right"/>
    </xf>
    <xf numFmtId="167" fontId="7" fillId="0" borderId="9" xfId="1" applyNumberFormat="1" applyFont="1" applyBorder="1" applyAlignment="1">
      <alignment horizontal="right"/>
    </xf>
    <xf numFmtId="168" fontId="7" fillId="0" borderId="0" xfId="1" applyNumberFormat="1" applyFont="1" applyFill="1" applyBorder="1" applyAlignment="1">
      <alignment horizontal="right"/>
    </xf>
    <xf numFmtId="3" fontId="3" fillId="0" borderId="5" xfId="6" applyNumberFormat="1" applyFont="1" applyBorder="1" applyAlignment="1">
      <alignment vertical="center"/>
    </xf>
    <xf numFmtId="168" fontId="3" fillId="0" borderId="6" xfId="1" applyNumberFormat="1" applyFont="1" applyFill="1" applyBorder="1" applyAlignment="1">
      <alignment horizontal="right" vertical="center"/>
    </xf>
    <xf numFmtId="172" fontId="3" fillId="0" borderId="5" xfId="1" applyNumberFormat="1" applyFont="1" applyFill="1" applyBorder="1" applyAlignment="1">
      <alignment horizontal="right" vertical="center"/>
    </xf>
    <xf numFmtId="168" fontId="3" fillId="0" borderId="0" xfId="1" applyNumberFormat="1" applyFont="1" applyFill="1" applyBorder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/>
    </xf>
    <xf numFmtId="3" fontId="3" fillId="0" borderId="10" xfId="6" applyNumberFormat="1" applyFont="1" applyBorder="1" applyAlignment="1">
      <alignment vertical="center"/>
    </xf>
    <xf numFmtId="168" fontId="3" fillId="0" borderId="10" xfId="1" applyNumberFormat="1" applyFont="1" applyFill="1" applyBorder="1" applyAlignment="1">
      <alignment horizontal="right" vertical="center"/>
    </xf>
    <xf numFmtId="168" fontId="3" fillId="0" borderId="8" xfId="1" applyNumberFormat="1" applyFont="1" applyFill="1" applyBorder="1" applyAlignment="1">
      <alignment horizontal="right" vertical="center"/>
    </xf>
    <xf numFmtId="167" fontId="7" fillId="0" borderId="12" xfId="1" applyNumberFormat="1" applyFont="1" applyBorder="1" applyAlignment="1">
      <alignment horizontal="right"/>
    </xf>
    <xf numFmtId="0" fontId="7" fillId="0" borderId="0" xfId="6" applyFont="1" applyAlignment="1">
      <alignment wrapText="1"/>
    </xf>
    <xf numFmtId="0" fontId="2" fillId="0" borderId="0" xfId="6" applyFont="1"/>
    <xf numFmtId="168" fontId="3" fillId="0" borderId="0" xfId="1" applyNumberFormat="1" applyFont="1" applyFill="1" applyBorder="1"/>
    <xf numFmtId="17" fontId="9" fillId="0" borderId="15" xfId="2" applyNumberFormat="1" applyFont="1" applyBorder="1" applyAlignment="1">
      <alignment horizontal="center" vertical="center" wrapText="1"/>
    </xf>
  </cellXfs>
  <cellStyles count="7">
    <cellStyle name="Comma" xfId="1" builtinId="3"/>
    <cellStyle name="Comma 4" xfId="3" xr:uid="{6A762CEF-16CB-473E-AAD3-98AB2C484AE9}"/>
    <cellStyle name="Normal" xfId="0" builtinId="0"/>
    <cellStyle name="Normal 2" xfId="4" xr:uid="{8F840F5A-FB7F-412C-8D7B-BE237FC86995}"/>
    <cellStyle name="Normal 4" xfId="6" xr:uid="{FBD71A40-70CD-4F7E-A1C6-E1A7802A39C9}"/>
    <cellStyle name="Normal 5" xfId="5" xr:uid="{C46779C6-CEF9-4C6B-94B3-EBCA72FAE921}"/>
    <cellStyle name="Normal 6" xfId="2" xr:uid="{3C316001-D862-48BA-B1DE-5FE092C89B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n%202026/NR%20137%202026.xlsx" TargetMode="External"/><Relationship Id="rId2" Type="http://schemas.microsoft.com/office/2019/04/relationships/externalLinkLongPath" Target="NR%20137%202026.xlsx?EC1B95D0" TargetMode="External"/><Relationship Id="rId1" Type="http://schemas.openxmlformats.org/officeDocument/2006/relationships/externalLinkPath" Target="file:///\\EC1B95D0\NR%20137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1E65-A137-4F8B-B898-E97654449B7A}">
  <dimension ref="A1:I55"/>
  <sheetViews>
    <sheetView zoomScale="115" zoomScaleNormal="115" workbookViewId="0">
      <pane xSplit="1" ySplit="5" topLeftCell="B24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5" x14ac:dyDescent="0.25"/>
  <cols>
    <col min="1" max="1" width="35.7109375" style="45" customWidth="1"/>
    <col min="2" max="2" width="11.28515625" style="46" customWidth="1"/>
    <col min="3" max="3" width="11.28515625" style="47" customWidth="1"/>
    <col min="4" max="4" width="11.28515625" style="46" customWidth="1"/>
    <col min="5" max="5" width="10.7109375" style="46" customWidth="1"/>
    <col min="6" max="6" width="10.7109375" style="48" customWidth="1"/>
  </cols>
  <sheetData>
    <row r="1" spans="1:9" x14ac:dyDescent="0.25">
      <c r="A1" s="1" t="s">
        <v>0</v>
      </c>
      <c r="B1" s="1"/>
      <c r="C1" s="1"/>
      <c r="D1" s="1"/>
      <c r="E1" s="1"/>
      <c r="F1" s="1"/>
    </row>
    <row r="3" spans="1:9" ht="35.65" customHeight="1" x14ac:dyDescent="0.25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5"/>
    </row>
    <row r="4" spans="1:9" x14ac:dyDescent="0.25">
      <c r="A4" s="6"/>
      <c r="B4" s="7"/>
      <c r="C4" s="7"/>
      <c r="D4" s="7"/>
      <c r="E4" s="8" t="s">
        <v>6</v>
      </c>
      <c r="F4" s="9" t="s">
        <v>7</v>
      </c>
    </row>
    <row r="5" spans="1:9" x14ac:dyDescent="0.25">
      <c r="A5" s="6"/>
      <c r="B5" s="10"/>
      <c r="C5" s="10"/>
      <c r="D5" s="10"/>
      <c r="E5" s="10"/>
      <c r="F5" s="11"/>
    </row>
    <row r="6" spans="1:9" x14ac:dyDescent="0.25">
      <c r="A6" s="12"/>
      <c r="B6" s="13" t="s">
        <v>8</v>
      </c>
      <c r="C6" s="14"/>
      <c r="D6" s="14"/>
      <c r="E6" s="15"/>
      <c r="F6" s="16"/>
    </row>
    <row r="7" spans="1:9" x14ac:dyDescent="0.25">
      <c r="A7" s="17" t="s">
        <v>9</v>
      </c>
      <c r="B7" s="18">
        <f>SUM(B8:B23)</f>
        <v>3404611.8456699997</v>
      </c>
      <c r="C7" s="18">
        <f>SUM(C8:C23)</f>
        <v>3474246.3670199998</v>
      </c>
      <c r="D7" s="18">
        <f>SUM(D8:D23)</f>
        <v>4155217.3500600006</v>
      </c>
      <c r="E7" s="19">
        <f t="shared" ref="E7" si="0">D7-C7</f>
        <v>680970.98304000078</v>
      </c>
      <c r="F7" s="20">
        <f>E7/C7*100</f>
        <v>19.600538105307049</v>
      </c>
      <c r="H7" s="21"/>
      <c r="I7" s="21"/>
    </row>
    <row r="8" spans="1:9" x14ac:dyDescent="0.25">
      <c r="A8" s="22" t="s">
        <v>10</v>
      </c>
      <c r="B8" s="23">
        <v>118499.61143</v>
      </c>
      <c r="C8" s="23">
        <v>158099.21245000002</v>
      </c>
      <c r="D8" s="23">
        <v>157394.55572999999</v>
      </c>
      <c r="E8" s="24" cm="1">
        <f t="array" ref="E8">_xlfn.IFS(C8="-",D8,D8="-",-C8,AND(C8="-",D8="-"),"-",AND(C8&lt;&gt;"-",D8&lt;&gt;"-"),D8-C8)</f>
        <v>-704.65672000002814</v>
      </c>
      <c r="F8" s="25"/>
      <c r="H8" s="21"/>
      <c r="I8" s="21"/>
    </row>
    <row r="9" spans="1:9" x14ac:dyDescent="0.25">
      <c r="A9" s="22" t="s">
        <v>11</v>
      </c>
      <c r="B9" s="23">
        <v>210632.57934999996</v>
      </c>
      <c r="C9" s="23">
        <v>223896.85920999997</v>
      </c>
      <c r="D9" s="23">
        <v>249391.98449999999</v>
      </c>
      <c r="E9" s="24" cm="1">
        <f t="array" ref="E9">_xlfn.IFS(C9="-",D9,D9="-",-C9,AND(C9="-",D9="-"),"-",AND(C9&lt;&gt;"-",D9&lt;&gt;"-"),D9-C9)</f>
        <v>25495.125290000025</v>
      </c>
      <c r="F9" s="25"/>
      <c r="H9" s="21"/>
      <c r="I9" s="21"/>
    </row>
    <row r="10" spans="1:9" x14ac:dyDescent="0.25">
      <c r="A10" s="22" t="s">
        <v>12</v>
      </c>
      <c r="B10" s="23">
        <v>1379049.5334099999</v>
      </c>
      <c r="C10" s="23">
        <v>1405872.3875899999</v>
      </c>
      <c r="D10" s="23">
        <v>1693620.09565</v>
      </c>
      <c r="E10" s="24" cm="1">
        <f t="array" ref="E10">_xlfn.IFS(C10="-",D10,D10="-",-C10,AND(C10="-",D10="-"),"-",AND(C10&lt;&gt;"-",D10&lt;&gt;"-"),D10-C10)</f>
        <v>287747.70806000009</v>
      </c>
      <c r="F10" s="25"/>
      <c r="H10" s="21"/>
      <c r="I10" s="21"/>
    </row>
    <row r="11" spans="1:9" x14ac:dyDescent="0.25">
      <c r="A11" s="22" t="s">
        <v>13</v>
      </c>
      <c r="B11" s="23">
        <v>719404.86263999983</v>
      </c>
      <c r="C11" s="23">
        <v>701182.84668000008</v>
      </c>
      <c r="D11" s="23">
        <v>838558.18539999996</v>
      </c>
      <c r="E11" s="24" cm="1">
        <f t="array" ref="E11">_xlfn.IFS(C11="-",D11,D11="-",-C11,AND(C11="-",D11="-"),"-",AND(C11&lt;&gt;"-",D11&lt;&gt;"-"),D11-C11)</f>
        <v>137375.33871999988</v>
      </c>
      <c r="F11" s="25" t="s">
        <v>14</v>
      </c>
      <c r="H11" s="21"/>
      <c r="I11" s="21"/>
    </row>
    <row r="12" spans="1:9" x14ac:dyDescent="0.25">
      <c r="A12" s="22" t="s">
        <v>15</v>
      </c>
      <c r="B12" s="23">
        <v>56321.735040000007</v>
      </c>
      <c r="C12" s="23">
        <v>61287.837019999999</v>
      </c>
      <c r="D12" s="23">
        <v>47472.891480000006</v>
      </c>
      <c r="E12" s="24" cm="1">
        <f t="array" ref="E12">_xlfn.IFS(C12="-",D12,D12="-",-C12,AND(C12="-",D12="-"),"-",AND(C12&lt;&gt;"-",D12&lt;&gt;"-"),D12-C12)</f>
        <v>-13814.945539999993</v>
      </c>
      <c r="F12" s="25"/>
      <c r="H12" s="21"/>
      <c r="I12" s="21"/>
    </row>
    <row r="13" spans="1:9" x14ac:dyDescent="0.25">
      <c r="A13" s="22" t="s">
        <v>16</v>
      </c>
      <c r="B13" s="23">
        <v>1148.15246</v>
      </c>
      <c r="C13" s="23">
        <v>950.96481999999992</v>
      </c>
      <c r="D13" s="23">
        <v>2323.0220899999999</v>
      </c>
      <c r="E13" s="24" cm="1">
        <f t="array" ref="E13">_xlfn.IFS(C13="-",D13,D13="-",-C13,AND(C13="-",D13="-"),"-",AND(C13&lt;&gt;"-",D13&lt;&gt;"-"),D13-C13)</f>
        <v>1372.05727</v>
      </c>
      <c r="F13" s="25"/>
      <c r="H13" s="21"/>
      <c r="I13" s="21"/>
    </row>
    <row r="14" spans="1:9" x14ac:dyDescent="0.25">
      <c r="A14" s="22" t="s">
        <v>17</v>
      </c>
      <c r="B14" s="23">
        <v>21251.563969999999</v>
      </c>
      <c r="C14" s="23">
        <v>22225.010169999998</v>
      </c>
      <c r="D14" s="23">
        <v>30300.342290000004</v>
      </c>
      <c r="E14" s="24" cm="1">
        <f t="array" ref="E14">_xlfn.IFS(C14="-",D14,D14="-",-C14,AND(C14="-",D14="-"),"-",AND(C14&lt;&gt;"-",D14&lt;&gt;"-"),D14-C14)</f>
        <v>8075.3321200000064</v>
      </c>
      <c r="F14" s="25"/>
      <c r="H14" s="21"/>
      <c r="I14" s="21"/>
    </row>
    <row r="15" spans="1:9" x14ac:dyDescent="0.25">
      <c r="A15" s="22" t="s">
        <v>18</v>
      </c>
      <c r="B15" s="23">
        <v>17108.87514</v>
      </c>
      <c r="C15" s="23">
        <v>24624.205389999999</v>
      </c>
      <c r="D15" s="23">
        <v>23722.014450000002</v>
      </c>
      <c r="E15" s="24" cm="1">
        <f t="array" ref="E15">_xlfn.IFS(C15="-",D15,D15="-",-C15,AND(C15="-",D15="-"),"-",AND(C15&lt;&gt;"-",D15&lt;&gt;"-"),D15-C15)</f>
        <v>-902.19093999999677</v>
      </c>
      <c r="F15" s="25"/>
      <c r="H15" s="21"/>
      <c r="I15" s="21"/>
    </row>
    <row r="16" spans="1:9" x14ac:dyDescent="0.25">
      <c r="A16" s="22" t="s">
        <v>19</v>
      </c>
      <c r="B16" s="23">
        <v>1703.57791</v>
      </c>
      <c r="C16" s="23">
        <v>13392.094010000003</v>
      </c>
      <c r="D16" s="23">
        <v>11315.309519999999</v>
      </c>
      <c r="E16" s="24" cm="1">
        <f t="array" ref="E16">_xlfn.IFS(C16="-",D16,D16="-",-C16,AND(C16="-",D16="-"),"-",AND(C16&lt;&gt;"-",D16&lt;&gt;"-"),D16-C16)</f>
        <v>-2076.7844900000036</v>
      </c>
      <c r="F16" s="25"/>
      <c r="H16" s="21"/>
      <c r="I16" s="21"/>
    </row>
    <row r="17" spans="1:9" x14ac:dyDescent="0.25">
      <c r="A17" s="22" t="s">
        <v>20</v>
      </c>
      <c r="B17" s="23" t="s">
        <v>21</v>
      </c>
      <c r="C17" s="23" t="s">
        <v>21</v>
      </c>
      <c r="D17" s="23">
        <v>10000</v>
      </c>
      <c r="E17" s="24" cm="1">
        <f t="array" ref="E17">_xlfn.IFS(C17="-",D17,D17="-",-C17,AND(C17="-",D17="-"),"-",AND(C17&lt;&gt;"-",D17&lt;&gt;"-"),D17-C17)</f>
        <v>10000</v>
      </c>
      <c r="F17" s="25"/>
      <c r="H17" s="21"/>
      <c r="I17" s="21"/>
    </row>
    <row r="18" spans="1:9" x14ac:dyDescent="0.25">
      <c r="A18" s="22" t="s">
        <v>22</v>
      </c>
      <c r="B18" s="23">
        <v>14391.546600000001</v>
      </c>
      <c r="C18" s="23">
        <v>18302.08239</v>
      </c>
      <c r="D18" s="23">
        <v>24058.597989999998</v>
      </c>
      <c r="E18" s="24" cm="1">
        <f t="array" ref="E18">_xlfn.IFS(C18="-",D18,D18="-",-C18,AND(C18="-",D18="-"),"-",AND(C18&lt;&gt;"-",D18&lt;&gt;"-"),D18-C18)</f>
        <v>5756.5155999999988</v>
      </c>
      <c r="F18" s="25"/>
      <c r="H18" s="21"/>
      <c r="I18" s="21"/>
    </row>
    <row r="19" spans="1:9" x14ac:dyDescent="0.25">
      <c r="A19" s="22" t="s">
        <v>23</v>
      </c>
      <c r="B19" s="23">
        <v>15908.426719999999</v>
      </c>
      <c r="C19" s="23">
        <v>11997.1988</v>
      </c>
      <c r="D19" s="23">
        <v>19487.33397</v>
      </c>
      <c r="E19" s="24" cm="1">
        <f t="array" ref="E19">_xlfn.IFS(C19="-",D19,D19="-",-C19,AND(C19="-",D19="-"),"-",AND(C19&lt;&gt;"-",D19&lt;&gt;"-"),D19-C19)</f>
        <v>7490.1351699999996</v>
      </c>
      <c r="F19" s="25"/>
      <c r="H19" s="21"/>
      <c r="I19" s="21"/>
    </row>
    <row r="20" spans="1:9" x14ac:dyDescent="0.25">
      <c r="A20" s="22" t="s">
        <v>24</v>
      </c>
      <c r="B20" s="23">
        <v>843.5621799999999</v>
      </c>
      <c r="C20" s="23">
        <v>486.71683999999999</v>
      </c>
      <c r="D20" s="23">
        <v>161.16708</v>
      </c>
      <c r="E20" s="24" cm="1">
        <f t="array" ref="E20">_xlfn.IFS(C20="-",D20,D20="-",-C20,AND(C20="-",D20="-"),"-",AND(C20&lt;&gt;"-",D20&lt;&gt;"-"),D20-C20)</f>
        <v>-325.54975999999999</v>
      </c>
      <c r="F20" s="25"/>
      <c r="H20" s="21"/>
      <c r="I20" s="21"/>
    </row>
    <row r="21" spans="1:9" x14ac:dyDescent="0.25">
      <c r="A21" s="22" t="s">
        <v>25</v>
      </c>
      <c r="B21" s="23">
        <v>692431.86906000006</v>
      </c>
      <c r="C21" s="23">
        <v>773170.53130999999</v>
      </c>
      <c r="D21" s="23">
        <v>829301.57103999995</v>
      </c>
      <c r="E21" s="24" cm="1">
        <f t="array" ref="E21">_xlfn.IFS(C21="-",D21,D21="-",-C21,AND(C21="-",D21="-"),"-",AND(C21&lt;&gt;"-",D21&lt;&gt;"-"),D21-C21)</f>
        <v>56131.03972999996</v>
      </c>
      <c r="F21" s="25"/>
      <c r="H21" s="21"/>
      <c r="I21" s="21"/>
    </row>
    <row r="22" spans="1:9" x14ac:dyDescent="0.25">
      <c r="A22" s="22" t="s">
        <v>26</v>
      </c>
      <c r="B22" s="23">
        <v>130185.88984000002</v>
      </c>
      <c r="C22" s="23">
        <v>43599.26152</v>
      </c>
      <c r="D22" s="23">
        <v>200448.51319</v>
      </c>
      <c r="E22" s="24" cm="1">
        <f t="array" ref="E22">_xlfn.IFS(C22="-",D22,D22="-",-C22,AND(C22="-",D22="-"),"-",AND(C22&lt;&gt;"-",D22&lt;&gt;"-"),D22-C22)</f>
        <v>156849.25167</v>
      </c>
      <c r="F22" s="25"/>
      <c r="H22" s="21"/>
      <c r="I22" s="21"/>
    </row>
    <row r="23" spans="1:9" x14ac:dyDescent="0.25">
      <c r="A23" s="22" t="s">
        <v>27</v>
      </c>
      <c r="B23" s="23">
        <v>25730.059919999985</v>
      </c>
      <c r="C23" s="23">
        <v>15159.158820000001</v>
      </c>
      <c r="D23" s="23">
        <v>17661.765680000008</v>
      </c>
      <c r="E23" s="24" cm="1">
        <f t="array" ref="E23">_xlfn.IFS(C23="-",D23,D23="-",-C23,AND(C23="-",D23="-"),"-",AND(C23&lt;&gt;"-",D23&lt;&gt;"-"),D23-C23)</f>
        <v>2502.6068600000071</v>
      </c>
      <c r="F23" s="25"/>
      <c r="H23" s="21"/>
      <c r="I23" s="21"/>
    </row>
    <row r="24" spans="1:9" x14ac:dyDescent="0.25">
      <c r="A24" s="22"/>
      <c r="B24" s="23"/>
      <c r="C24" s="23"/>
      <c r="D24" s="23"/>
      <c r="E24" s="24"/>
      <c r="F24" s="25"/>
      <c r="H24" s="21"/>
      <c r="I24" s="21"/>
    </row>
    <row r="25" spans="1:9" x14ac:dyDescent="0.25">
      <c r="A25" s="17" t="s">
        <v>28</v>
      </c>
      <c r="B25" s="18">
        <f>SUM(B27,B33,B35)</f>
        <v>3494502.9138100003</v>
      </c>
      <c r="C25" s="18">
        <f>SUM(C27,C33,C35)</f>
        <v>3931695.468580001</v>
      </c>
      <c r="D25" s="18">
        <f>SUM(D27,D33,D35)</f>
        <v>4618746.3149099993</v>
      </c>
      <c r="E25" s="19" cm="1">
        <f t="array" ref="E25">_xlfn.IFS(C25="-",D25,D25="-",-C25,AND(C25="-",D25="-"),"-",AND(C25&lt;&gt;"-",D25&lt;&gt;"-"),D25-C25)</f>
        <v>687050.84632999822</v>
      </c>
      <c r="F25" s="26">
        <f>E25/C25*100</f>
        <v>17.474670961180479</v>
      </c>
      <c r="H25" s="21"/>
      <c r="I25" s="21"/>
    </row>
    <row r="26" spans="1:9" x14ac:dyDescent="0.25">
      <c r="A26" s="22"/>
      <c r="B26" s="23"/>
      <c r="C26" s="23"/>
      <c r="D26" s="23"/>
      <c r="E26" s="24"/>
      <c r="F26" s="25"/>
      <c r="H26" s="21"/>
      <c r="I26" s="21"/>
    </row>
    <row r="27" spans="1:9" x14ac:dyDescent="0.25">
      <c r="A27" s="27" t="s">
        <v>29</v>
      </c>
      <c r="B27" s="28">
        <f>SUM(B28:B31)</f>
        <v>3067437.5347500001</v>
      </c>
      <c r="C27" s="28">
        <f>SUM(C28:C31)</f>
        <v>3446394.2630000012</v>
      </c>
      <c r="D27" s="28">
        <f>SUM(D28:D31)</f>
        <v>3952903.3867999995</v>
      </c>
      <c r="E27" s="24" cm="1">
        <f t="array" ref="E27">_xlfn.IFS(C27="-",D27,D27="-",-C27,AND(C27="-",D27="-"),"-",AND(C27&lt;&gt;"-",D27&lt;&gt;"-"),D27-C27)</f>
        <v>506509.12379999831</v>
      </c>
      <c r="F27" s="25">
        <f>E27/C27*100</f>
        <v>14.696784092226714</v>
      </c>
      <c r="H27" s="21"/>
      <c r="I27" s="21"/>
    </row>
    <row r="28" spans="1:9" x14ac:dyDescent="0.25">
      <c r="A28" s="29" t="s">
        <v>30</v>
      </c>
      <c r="B28" s="23">
        <v>600401.00165000046</v>
      </c>
      <c r="C28" s="23">
        <v>704387.64157000009</v>
      </c>
      <c r="D28" s="23">
        <v>786967.10600999929</v>
      </c>
      <c r="E28" s="24" cm="1">
        <f t="array" ref="E28">_xlfn.IFS(C28="-",D28,D28="-",-C28,AND(C28="-",D28="-"),"-",AND(C28&lt;&gt;"-",D28&lt;&gt;"-"),D28-C28)</f>
        <v>82579.464439999196</v>
      </c>
      <c r="F28" s="25"/>
      <c r="H28" s="21"/>
      <c r="I28" s="21"/>
    </row>
    <row r="29" spans="1:9" x14ac:dyDescent="0.25">
      <c r="A29" s="30" t="s">
        <v>31</v>
      </c>
      <c r="B29" s="23">
        <v>157603.00518999991</v>
      </c>
      <c r="C29" s="23">
        <v>196797.87437999988</v>
      </c>
      <c r="D29" s="23">
        <v>293109.81960999989</v>
      </c>
      <c r="E29" s="24" cm="1">
        <f t="array" ref="E29">_xlfn.IFS(C29="-",D29,D29="-",-C29,AND(C29="-",D29="-"),"-",AND(C29&lt;&gt;"-",D29&lt;&gt;"-"),D29-C29)</f>
        <v>96311.945230000012</v>
      </c>
      <c r="F29" s="25"/>
      <c r="H29" s="21"/>
      <c r="I29" s="21"/>
    </row>
    <row r="30" spans="1:9" x14ac:dyDescent="0.25">
      <c r="A30" s="29" t="s">
        <v>32</v>
      </c>
      <c r="B30" s="23">
        <v>1916005.0916899997</v>
      </c>
      <c r="C30" s="23">
        <v>2085270.6103100013</v>
      </c>
      <c r="D30" s="23">
        <v>2347430.1470000008</v>
      </c>
      <c r="E30" s="24" cm="1">
        <f t="array" ref="E30">_xlfn.IFS(C30="-",D30,D30="-",-C30,AND(C30="-",D30="-"),"-",AND(C30&lt;&gt;"-",D30&lt;&gt;"-"),D30-C30)</f>
        <v>262159.53668999951</v>
      </c>
      <c r="F30" s="25"/>
      <c r="H30" s="21"/>
      <c r="I30" s="21"/>
    </row>
    <row r="31" spans="1:9" x14ac:dyDescent="0.25">
      <c r="A31" s="29" t="s">
        <v>33</v>
      </c>
      <c r="B31" s="23">
        <v>393428.43621999997</v>
      </c>
      <c r="C31" s="23">
        <v>459938.13673999999</v>
      </c>
      <c r="D31" s="23">
        <v>525396.31417999999</v>
      </c>
      <c r="E31" s="24" cm="1">
        <f t="array" ref="E31">_xlfn.IFS(C31="-",D31,D31="-",-C31,AND(C31="-",D31="-"),"-",AND(C31&lt;&gt;"-",D31&lt;&gt;"-"),D31-C31)</f>
        <v>65458.177439999999</v>
      </c>
      <c r="F31" s="25"/>
      <c r="H31" s="21"/>
      <c r="I31" s="21"/>
    </row>
    <row r="32" spans="1:9" x14ac:dyDescent="0.25">
      <c r="A32" s="29"/>
      <c r="B32" s="23"/>
      <c r="C32" s="23"/>
      <c r="D32" s="23"/>
      <c r="E32" s="24"/>
      <c r="F32" s="25"/>
      <c r="H32" s="21"/>
      <c r="I32" s="21"/>
    </row>
    <row r="33" spans="1:9" x14ac:dyDescent="0.25">
      <c r="A33" s="27" t="s">
        <v>34</v>
      </c>
      <c r="B33" s="23">
        <v>126914.03756</v>
      </c>
      <c r="C33" s="23">
        <v>143899.67300000001</v>
      </c>
      <c r="D33" s="23">
        <v>158545.66556999998</v>
      </c>
      <c r="E33" s="24" cm="1">
        <f t="array" ref="E33">_xlfn.IFS(C33="-",D33,D33="-",-C33,AND(C33="-",D33="-"),"-",AND(C33&lt;&gt;"-",D33&lt;&gt;"-"),D33-C33)</f>
        <v>14645.992569999973</v>
      </c>
      <c r="F33" s="25">
        <f>E33/C33*100</f>
        <v>10.177919285473271</v>
      </c>
      <c r="H33" s="21"/>
      <c r="I33" s="21"/>
    </row>
    <row r="34" spans="1:9" x14ac:dyDescent="0.25">
      <c r="A34" s="29"/>
      <c r="B34" s="31"/>
      <c r="C34" s="31"/>
      <c r="D34" s="31"/>
      <c r="E34" s="24"/>
      <c r="F34" s="25"/>
      <c r="H34" s="21"/>
      <c r="I34" s="21"/>
    </row>
    <row r="35" spans="1:9" x14ac:dyDescent="0.25">
      <c r="A35" s="27" t="s">
        <v>35</v>
      </c>
      <c r="B35" s="23">
        <v>300151.34150000004</v>
      </c>
      <c r="C35" s="23">
        <v>341401.53258000006</v>
      </c>
      <c r="D35" s="23">
        <v>507297.26253999997</v>
      </c>
      <c r="E35" s="24" cm="1">
        <f t="array" ref="E35">_xlfn.IFS(C35="-",D35,D35="-",-C35,AND(C35="-",D35="-"),"-",AND(C35&lt;&gt;"-",D35&lt;&gt;"-"),D35-C35)</f>
        <v>165895.72995999991</v>
      </c>
      <c r="F35" s="25">
        <f>E35/C35*100</f>
        <v>48.592555723552834</v>
      </c>
      <c r="H35" s="21"/>
      <c r="I35" s="21"/>
    </row>
    <row r="36" spans="1:9" x14ac:dyDescent="0.25">
      <c r="A36" s="29"/>
      <c r="B36" s="23"/>
      <c r="C36" s="23"/>
      <c r="D36" s="23"/>
      <c r="E36" s="24"/>
      <c r="F36" s="25"/>
      <c r="H36" s="21"/>
      <c r="I36" s="21"/>
    </row>
    <row r="37" spans="1:9" x14ac:dyDescent="0.25">
      <c r="A37" s="32" t="s">
        <v>36</v>
      </c>
      <c r="B37" s="18">
        <f>B7-B25</f>
        <v>-89891.068140000571</v>
      </c>
      <c r="C37" s="18">
        <f>C7-C25</f>
        <v>-457449.10156000126</v>
      </c>
      <c r="D37" s="18">
        <f>D7-D25</f>
        <v>-463528.96484999871</v>
      </c>
      <c r="E37" s="19" cm="1">
        <f t="array" ref="E37">_xlfn.IFS(C37="-",D37,D37="-",-C37,AND(C37="-",D37="-"),"-",AND(C37&lt;&gt;"-",D37&lt;&gt;"-"),D37-C37)</f>
        <v>-6079.8632899974473</v>
      </c>
      <c r="F37" s="26">
        <f>E37/C37*100</f>
        <v>1.3290797313326852</v>
      </c>
      <c r="H37" s="21"/>
      <c r="I37" s="21"/>
    </row>
    <row r="38" spans="1:9" x14ac:dyDescent="0.25">
      <c r="A38" s="32"/>
      <c r="B38" s="33"/>
      <c r="C38" s="33"/>
      <c r="D38" s="33"/>
      <c r="E38" s="34"/>
      <c r="F38" s="35"/>
      <c r="H38" s="21"/>
      <c r="I38" s="21"/>
    </row>
    <row r="39" spans="1:9" x14ac:dyDescent="0.25">
      <c r="A39" s="36" t="s">
        <v>37</v>
      </c>
      <c r="B39" s="28"/>
      <c r="C39" s="28"/>
      <c r="D39" s="28"/>
      <c r="E39" s="24"/>
      <c r="F39" s="35"/>
      <c r="H39" s="21"/>
      <c r="I39" s="21"/>
    </row>
    <row r="40" spans="1:9" x14ac:dyDescent="0.25">
      <c r="A40" s="37"/>
      <c r="B40" s="28"/>
      <c r="C40" s="28"/>
      <c r="D40" s="28"/>
      <c r="E40" s="24"/>
      <c r="F40" s="35"/>
      <c r="H40" s="21"/>
      <c r="I40" s="21"/>
    </row>
    <row r="41" spans="1:9" x14ac:dyDescent="0.25">
      <c r="A41" s="27" t="s">
        <v>38</v>
      </c>
      <c r="B41" s="28"/>
      <c r="C41" s="28"/>
      <c r="D41" s="28"/>
      <c r="E41" s="24"/>
      <c r="F41" s="35"/>
      <c r="H41" s="21"/>
      <c r="I41" s="21"/>
    </row>
    <row r="42" spans="1:9" x14ac:dyDescent="0.25">
      <c r="A42" s="38" t="s">
        <v>39</v>
      </c>
      <c r="B42" s="23">
        <v>471370.4</v>
      </c>
      <c r="C42" s="23">
        <v>527619.4</v>
      </c>
      <c r="D42" s="23">
        <v>499305.7</v>
      </c>
      <c r="E42" s="24" cm="1">
        <f t="array" ref="E42">_xlfn.IFS(C42="-",D42,D42="-",-C42,AND(C42="-",D42="-"),"-",AND(C42&lt;&gt;"-",D42&lt;&gt;"-"),D42-C42)</f>
        <v>-28313.700000000012</v>
      </c>
      <c r="F42" s="35"/>
      <c r="H42" s="21"/>
      <c r="I42" s="21"/>
    </row>
    <row r="43" spans="1:9" x14ac:dyDescent="0.25">
      <c r="A43" s="38" t="s">
        <v>40</v>
      </c>
      <c r="B43" s="39" t="s">
        <v>21</v>
      </c>
      <c r="C43" s="39" t="s">
        <v>21</v>
      </c>
      <c r="D43" s="39" t="s">
        <v>21</v>
      </c>
      <c r="E43" s="39" t="s">
        <v>21</v>
      </c>
      <c r="F43" s="35"/>
      <c r="H43" s="21"/>
      <c r="I43" s="21"/>
    </row>
    <row r="44" spans="1:9" x14ac:dyDescent="0.25">
      <c r="A44" s="38" t="s">
        <v>41</v>
      </c>
      <c r="B44" s="39" t="s">
        <v>21</v>
      </c>
      <c r="C44" s="39" t="s">
        <v>21</v>
      </c>
      <c r="D44" s="39" t="s">
        <v>21</v>
      </c>
      <c r="E44" s="39" t="s">
        <v>21</v>
      </c>
      <c r="F44" s="35"/>
      <c r="H44" s="21"/>
      <c r="I44" s="21"/>
    </row>
    <row r="45" spans="1:9" x14ac:dyDescent="0.25">
      <c r="A45" s="38" t="s">
        <v>42</v>
      </c>
      <c r="B45" s="39" t="s">
        <v>21</v>
      </c>
      <c r="C45" s="39" t="s">
        <v>21</v>
      </c>
      <c r="D45" s="39" t="s">
        <v>21</v>
      </c>
      <c r="E45" s="39" t="s">
        <v>21</v>
      </c>
      <c r="F45" s="35"/>
      <c r="H45" s="21"/>
      <c r="I45" s="21"/>
    </row>
    <row r="46" spans="1:9" x14ac:dyDescent="0.25">
      <c r="A46" s="40"/>
      <c r="B46" s="28"/>
      <c r="C46" s="28"/>
      <c r="D46" s="28"/>
      <c r="E46" s="24"/>
      <c r="F46" s="35"/>
      <c r="H46" s="21"/>
      <c r="I46" s="21"/>
    </row>
    <row r="47" spans="1:9" x14ac:dyDescent="0.25">
      <c r="A47" s="27" t="s">
        <v>43</v>
      </c>
      <c r="B47" s="28"/>
      <c r="C47" s="28"/>
      <c r="D47" s="28"/>
      <c r="E47" s="24"/>
      <c r="F47" s="35"/>
      <c r="H47" s="21"/>
      <c r="I47" s="21"/>
    </row>
    <row r="48" spans="1:9" x14ac:dyDescent="0.25">
      <c r="A48" s="38" t="s">
        <v>44</v>
      </c>
      <c r="B48" s="28">
        <v>15</v>
      </c>
      <c r="C48" s="28">
        <v>15015</v>
      </c>
      <c r="D48" s="28">
        <v>15</v>
      </c>
      <c r="E48" s="24">
        <f>D48-C48</f>
        <v>-15000</v>
      </c>
      <c r="F48" s="35"/>
      <c r="H48" s="21"/>
      <c r="I48" s="21"/>
    </row>
    <row r="49" spans="1:9" x14ac:dyDescent="0.25">
      <c r="A49" s="38" t="s">
        <v>45</v>
      </c>
      <c r="B49" s="28">
        <v>180742.19903999998</v>
      </c>
      <c r="C49" s="39" t="s">
        <v>21</v>
      </c>
      <c r="D49" s="28">
        <v>10000</v>
      </c>
      <c r="E49" s="24" cm="1">
        <f t="array" ref="E49">_xlfn.IFS(C49="-",D49,D49="-",-C49,AND(C49="-",D49="-"),"-",AND(C49&lt;&gt;"-",D49&lt;&gt;"-"),D49-C49)</f>
        <v>10000</v>
      </c>
      <c r="F49" s="35"/>
      <c r="H49" s="21"/>
      <c r="I49" s="21"/>
    </row>
    <row r="50" spans="1:9" x14ac:dyDescent="0.25">
      <c r="A50" s="38" t="s">
        <v>46</v>
      </c>
      <c r="B50" s="28">
        <v>95277</v>
      </c>
      <c r="C50" s="28">
        <v>3222.4</v>
      </c>
      <c r="D50" s="28">
        <v>2745.5</v>
      </c>
      <c r="E50" s="24" cm="1">
        <f t="array" ref="E50">_xlfn.IFS(C50="-",D50,D50="-",-C50,AND(C50="-",D50="-"),"-",AND(C50&lt;&gt;"-",D50&lt;&gt;"-"),D50-C50)</f>
        <v>-476.90000000000009</v>
      </c>
      <c r="F50" s="35"/>
      <c r="H50" s="21"/>
      <c r="I50" s="21"/>
    </row>
    <row r="51" spans="1:9" x14ac:dyDescent="0.25">
      <c r="A51" s="41" t="s">
        <v>39</v>
      </c>
      <c r="B51" s="42" t="s">
        <v>21</v>
      </c>
      <c r="C51" s="42" t="s">
        <v>21</v>
      </c>
      <c r="D51" s="42" t="s">
        <v>21</v>
      </c>
      <c r="E51" s="43" t="str" cm="1">
        <f t="array" ref="E51">_xlfn.IFS(C51="-",D51,D51="-",-C51,AND(C51="-",D51="-"),"-",AND(C51&lt;&gt;"-",D51&lt;&gt;"-"),D51-C51)</f>
        <v>-</v>
      </c>
      <c r="F51" s="44"/>
      <c r="H51" s="21"/>
      <c r="I51" s="21"/>
    </row>
    <row r="52" spans="1:9" ht="3.75" customHeight="1" x14ac:dyDescent="0.25"/>
    <row r="53" spans="1:9" x14ac:dyDescent="0.25">
      <c r="A53" s="49" t="s">
        <v>47</v>
      </c>
    </row>
    <row r="55" spans="1:9" x14ac:dyDescent="0.25">
      <c r="B55" s="50"/>
      <c r="C55" s="51"/>
      <c r="D55" s="50"/>
    </row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9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E1A8-B327-4A29-9BCA-C478F32B1D41}">
  <dimension ref="A1:G53"/>
  <sheetViews>
    <sheetView workbookViewId="0">
      <selection sqref="A1:F1"/>
    </sheetView>
  </sheetViews>
  <sheetFormatPr defaultColWidth="9.140625" defaultRowHeight="18.75" customHeight="1" x14ac:dyDescent="0.2"/>
  <cols>
    <col min="1" max="1" width="35.7109375" style="45" customWidth="1"/>
    <col min="2" max="3" width="10.7109375" style="45" customWidth="1"/>
    <col min="4" max="5" width="11.7109375" style="45" customWidth="1"/>
    <col min="6" max="6" width="11.7109375" style="72" customWidth="1"/>
    <col min="7" max="16384" width="9.140625" style="45"/>
  </cols>
  <sheetData>
    <row r="1" spans="1:7" ht="12" x14ac:dyDescent="0.2">
      <c r="A1" s="1" t="s">
        <v>48</v>
      </c>
      <c r="B1" s="1"/>
      <c r="C1" s="1"/>
      <c r="D1" s="1"/>
      <c r="E1" s="1"/>
      <c r="F1" s="1"/>
    </row>
    <row r="3" spans="1:7" ht="35.25" customHeight="1" x14ac:dyDescent="0.2">
      <c r="A3" s="2" t="s">
        <v>1</v>
      </c>
      <c r="B3" s="3" t="s">
        <v>49</v>
      </c>
      <c r="C3" s="3" t="s">
        <v>50</v>
      </c>
      <c r="D3" s="3" t="s">
        <v>51</v>
      </c>
      <c r="E3" s="4" t="s">
        <v>52</v>
      </c>
      <c r="F3" s="5"/>
    </row>
    <row r="4" spans="1:7" ht="18.75" customHeight="1" x14ac:dyDescent="0.2">
      <c r="A4" s="52"/>
      <c r="B4" s="53"/>
      <c r="C4" s="53"/>
      <c r="D4" s="53"/>
      <c r="E4" s="8" t="s">
        <v>6</v>
      </c>
      <c r="F4" s="54" t="s">
        <v>7</v>
      </c>
    </row>
    <row r="5" spans="1:7" ht="18.75" customHeight="1" x14ac:dyDescent="0.2">
      <c r="A5" s="52"/>
      <c r="B5" s="55"/>
      <c r="C5" s="55"/>
      <c r="D5" s="55"/>
      <c r="E5" s="10"/>
      <c r="F5" s="56"/>
    </row>
    <row r="6" spans="1:7" ht="18.75" customHeight="1" x14ac:dyDescent="0.2">
      <c r="A6" s="57"/>
      <c r="B6" s="13" t="s">
        <v>8</v>
      </c>
      <c r="C6" s="14"/>
      <c r="D6" s="14"/>
      <c r="E6" s="15"/>
      <c r="F6" s="58"/>
    </row>
    <row r="7" spans="1:7" s="61" customFormat="1" ht="18.75" customHeight="1" x14ac:dyDescent="0.25">
      <c r="A7" s="17" t="s">
        <v>9</v>
      </c>
      <c r="B7" s="59">
        <f t="shared" ref="B7" si="0">SUM(B8:B23)</f>
        <v>503208.06797000003</v>
      </c>
      <c r="C7" s="59">
        <f>SUM(C8:C23)</f>
        <v>464656.60903000005</v>
      </c>
      <c r="D7" s="59">
        <f>SUM(D8:D23)</f>
        <v>628128.06266999978</v>
      </c>
      <c r="E7" s="60">
        <f t="shared" ref="E7" si="1">D7-C7</f>
        <v>163471.45363999973</v>
      </c>
      <c r="F7" s="20">
        <f>E7/C7*100</f>
        <v>35.181131713859983</v>
      </c>
      <c r="G7" s="21"/>
    </row>
    <row r="8" spans="1:7" s="61" customFormat="1" ht="18.75" customHeight="1" x14ac:dyDescent="0.25">
      <c r="A8" s="22" t="s">
        <v>10</v>
      </c>
      <c r="B8" s="62">
        <v>25211.015119999996</v>
      </c>
      <c r="C8" s="62">
        <v>27853.531850000014</v>
      </c>
      <c r="D8" s="62">
        <v>27634.0524</v>
      </c>
      <c r="E8" s="63" cm="1">
        <f t="array" ref="E8">_xlfn.IFS(C8="-",D8,D8="-",-C8,AND(C8="-",D8="-"),"-",AND(C8&lt;&gt;"-",D8&lt;&gt;"-"),D8-C8)</f>
        <v>-219.47945000001346</v>
      </c>
      <c r="F8" s="25"/>
      <c r="G8" s="21"/>
    </row>
    <row r="9" spans="1:7" s="61" customFormat="1" ht="18.75" customHeight="1" x14ac:dyDescent="0.25">
      <c r="A9" s="22" t="s">
        <v>11</v>
      </c>
      <c r="B9" s="62">
        <v>28763.224220000004</v>
      </c>
      <c r="C9" s="62">
        <v>42684.166869999986</v>
      </c>
      <c r="D9" s="62">
        <v>41610.827890000015</v>
      </c>
      <c r="E9" s="63" cm="1">
        <f t="array" ref="E9">_xlfn.IFS(C9="-",D9,D9="-",-C9,AND(C9="-",D9="-"),"-",AND(C9&lt;&gt;"-",D9&lt;&gt;"-"),D9-C9)</f>
        <v>-1073.3389799999713</v>
      </c>
      <c r="F9" s="25"/>
      <c r="G9" s="21"/>
    </row>
    <row r="10" spans="1:7" s="61" customFormat="1" ht="18.75" customHeight="1" x14ac:dyDescent="0.25">
      <c r="A10" s="22" t="s">
        <v>12</v>
      </c>
      <c r="B10" s="62">
        <v>207602.07377000013</v>
      </c>
      <c r="C10" s="62">
        <v>204123.44756</v>
      </c>
      <c r="D10" s="62">
        <v>230504.02869999991</v>
      </c>
      <c r="E10" s="63" cm="1">
        <f t="array" ref="E10">_xlfn.IFS(C10="-",D10,D10="-",-C10,AND(C10="-",D10="-"),"-",AND(C10&lt;&gt;"-",D10&lt;&gt;"-"),D10-C10)</f>
        <v>26380.581139999907</v>
      </c>
      <c r="F10" s="25"/>
      <c r="G10" s="21"/>
    </row>
    <row r="11" spans="1:7" s="61" customFormat="1" ht="18.75" customHeight="1" x14ac:dyDescent="0.25">
      <c r="A11" s="22" t="s">
        <v>13</v>
      </c>
      <c r="B11" s="62">
        <v>87340.159679999924</v>
      </c>
      <c r="C11" s="62">
        <v>44653.629690000089</v>
      </c>
      <c r="D11" s="62">
        <v>75515.009399999981</v>
      </c>
      <c r="E11" s="63" cm="1">
        <f t="array" ref="E11">_xlfn.IFS(C11="-",D11,D11="-",-C11,AND(C11="-",D11="-"),"-",AND(C11&lt;&gt;"-",D11&lt;&gt;"-"),D11-C11)</f>
        <v>30861.379709999892</v>
      </c>
      <c r="F11" s="25" t="s">
        <v>14</v>
      </c>
      <c r="G11" s="21"/>
    </row>
    <row r="12" spans="1:7" s="61" customFormat="1" ht="18.75" customHeight="1" x14ac:dyDescent="0.25">
      <c r="A12" s="22" t="s">
        <v>15</v>
      </c>
      <c r="B12" s="62">
        <v>10955.337590000003</v>
      </c>
      <c r="C12" s="62">
        <v>14054.619100000004</v>
      </c>
      <c r="D12" s="62">
        <v>5133.3155100000004</v>
      </c>
      <c r="E12" s="63" cm="1">
        <f t="array" ref="E12">_xlfn.IFS(C12="-",D12,D12="-",-C12,AND(C12="-",D12="-"),"-",AND(C12&lt;&gt;"-",D12&lt;&gt;"-"),D12-C12)</f>
        <v>-8921.3035900000032</v>
      </c>
      <c r="F12" s="25"/>
      <c r="G12" s="21"/>
    </row>
    <row r="13" spans="1:7" s="61" customFormat="1" ht="18.75" customHeight="1" x14ac:dyDescent="0.25">
      <c r="A13" s="22" t="s">
        <v>53</v>
      </c>
      <c r="B13" s="62">
        <v>207.42574999999999</v>
      </c>
      <c r="C13" s="62">
        <v>240.23520999999994</v>
      </c>
      <c r="D13" s="62">
        <v>1370.81032</v>
      </c>
      <c r="E13" s="63" cm="1">
        <f t="array" ref="E13">_xlfn.IFS(C13="-",D13,D13="-",-C13,AND(C13="-",D13="-"),"-",AND(C13&lt;&gt;"-",D13&lt;&gt;"-"),D13-C13)</f>
        <v>1130.5751100000002</v>
      </c>
      <c r="F13" s="25"/>
      <c r="G13" s="21"/>
    </row>
    <row r="14" spans="1:7" s="61" customFormat="1" ht="18.75" customHeight="1" x14ac:dyDescent="0.25">
      <c r="A14" s="22" t="s">
        <v>17</v>
      </c>
      <c r="B14" s="62">
        <v>2897.1176100000012</v>
      </c>
      <c r="C14" s="62">
        <v>394.42960999999923</v>
      </c>
      <c r="D14" s="62">
        <v>6399.2502300000015</v>
      </c>
      <c r="E14" s="63" cm="1">
        <f t="array" ref="E14">_xlfn.IFS(C14="-",D14,D14="-",-C14,AND(C14="-",D14="-"),"-",AND(C14&lt;&gt;"-",D14&lt;&gt;"-"),D14-C14)</f>
        <v>6004.8206200000022</v>
      </c>
      <c r="F14" s="25"/>
      <c r="G14" s="21"/>
    </row>
    <row r="15" spans="1:7" s="61" customFormat="1" ht="18.75" customHeight="1" x14ac:dyDescent="0.25">
      <c r="A15" s="22" t="s">
        <v>18</v>
      </c>
      <c r="B15" s="62">
        <v>4201.584429999999</v>
      </c>
      <c r="C15" s="62">
        <v>951.5402299999987</v>
      </c>
      <c r="D15" s="62">
        <v>4543.4091700000026</v>
      </c>
      <c r="E15" s="63" cm="1">
        <f t="array" ref="E15">_xlfn.IFS(C15="-",D15,D15="-",-C15,AND(C15="-",D15="-"),"-",AND(C15&lt;&gt;"-",D15&lt;&gt;"-"),D15-C15)</f>
        <v>3591.8689400000039</v>
      </c>
      <c r="F15" s="25"/>
      <c r="G15" s="21"/>
    </row>
    <row r="16" spans="1:7" s="61" customFormat="1" ht="18.75" customHeight="1" x14ac:dyDescent="0.25">
      <c r="A16" s="22" t="s">
        <v>19</v>
      </c>
      <c r="B16" s="62">
        <v>215.37399000000005</v>
      </c>
      <c r="C16" s="62">
        <v>6513.1364000000012</v>
      </c>
      <c r="D16" s="64">
        <v>742.70984999999928</v>
      </c>
      <c r="E16" s="63" cm="1">
        <f t="array" ref="E16">_xlfn.IFS(C16="-",D16,D16="-",-C16,AND(C16="-",D16="-"),"-",AND(C16&lt;&gt;"-",D16&lt;&gt;"-"),D16-C16)</f>
        <v>-5770.426550000002</v>
      </c>
      <c r="F16" s="25"/>
      <c r="G16" s="21"/>
    </row>
    <row r="17" spans="1:7" s="61" customFormat="1" ht="18.75" customHeight="1" x14ac:dyDescent="0.25">
      <c r="A17" s="22" t="s">
        <v>20</v>
      </c>
      <c r="B17" s="64" t="s">
        <v>21</v>
      </c>
      <c r="C17" s="64" t="s">
        <v>21</v>
      </c>
      <c r="D17" s="64" t="s">
        <v>21</v>
      </c>
      <c r="E17" s="63" t="str" cm="1">
        <f t="array" ref="E17">_xlfn.IFS(C17="-",D17,D17="-",-C17,AND(C17="-",D17="-"),"-",AND(C17&lt;&gt;"-",D17&lt;&gt;"-"),D17-C17)</f>
        <v>-</v>
      </c>
      <c r="F17" s="25"/>
      <c r="G17" s="21"/>
    </row>
    <row r="18" spans="1:7" s="61" customFormat="1" ht="18.75" customHeight="1" x14ac:dyDescent="0.25">
      <c r="A18" s="22" t="s">
        <v>22</v>
      </c>
      <c r="B18" s="62">
        <v>1363.1731099999997</v>
      </c>
      <c r="C18" s="62">
        <v>5494.7479700000004</v>
      </c>
      <c r="D18" s="64">
        <v>5057.9301100000012</v>
      </c>
      <c r="E18" s="63" cm="1">
        <f t="array" ref="E18">_xlfn.IFS(C18="-",D18,D18="-",-C18,AND(C18="-",D18="-"),"-",AND(C18&lt;&gt;"-",D18&lt;&gt;"-"),D18-C18)</f>
        <v>-436.8178599999992</v>
      </c>
      <c r="F18" s="25"/>
      <c r="G18" s="21"/>
    </row>
    <row r="19" spans="1:7" s="61" customFormat="1" ht="18.75" customHeight="1" x14ac:dyDescent="0.25">
      <c r="A19" s="22" t="s">
        <v>23</v>
      </c>
      <c r="B19" s="62">
        <v>6408.4267199999995</v>
      </c>
      <c r="C19" s="62">
        <v>0</v>
      </c>
      <c r="D19" s="64">
        <v>15801.368049999999</v>
      </c>
      <c r="E19" s="63" cm="1">
        <f t="array" ref="E19">_xlfn.IFS(C19="-",D19,D19="-",-C19,AND(C19="-",D19="-"),"-",AND(C19&lt;&gt;"-",D19&lt;&gt;"-"),D19-C19)</f>
        <v>15801.368049999999</v>
      </c>
      <c r="F19" s="25"/>
      <c r="G19" s="21"/>
    </row>
    <row r="20" spans="1:7" s="61" customFormat="1" ht="18.75" customHeight="1" x14ac:dyDescent="0.25">
      <c r="A20" s="22" t="s">
        <v>24</v>
      </c>
      <c r="B20" s="62">
        <v>424.5100799999999</v>
      </c>
      <c r="C20" s="62">
        <v>227.76220999999998</v>
      </c>
      <c r="D20" s="23">
        <v>0</v>
      </c>
      <c r="E20" s="63" cm="1">
        <f t="array" ref="E20">_xlfn.IFS(C20="-",D20,D20="-",-C20,AND(C20="-",D20="-"),"-",AND(C20&lt;&gt;"-",D20&lt;&gt;"-"),D20-C20)</f>
        <v>-227.76220999999998</v>
      </c>
      <c r="F20" s="25"/>
      <c r="G20" s="21"/>
    </row>
    <row r="21" spans="1:7" s="61" customFormat="1" ht="18.75" customHeight="1" x14ac:dyDescent="0.25">
      <c r="A21" s="22" t="s">
        <v>25</v>
      </c>
      <c r="B21" s="62">
        <v>116836.97811000003</v>
      </c>
      <c r="C21" s="62">
        <v>119897.54305999994</v>
      </c>
      <c r="D21" s="23">
        <v>132344.89838999999</v>
      </c>
      <c r="E21" s="63" cm="1">
        <f t="array" ref="E21">_xlfn.IFS(C21="-",D21,D21="-",-C21,AND(C21="-",D21="-"),"-",AND(C21&lt;&gt;"-",D21&lt;&gt;"-"),D21-C21)</f>
        <v>12447.355330000049</v>
      </c>
      <c r="F21" s="25"/>
      <c r="G21" s="21"/>
    </row>
    <row r="22" spans="1:7" s="61" customFormat="1" ht="18.75" customHeight="1" x14ac:dyDescent="0.25">
      <c r="A22" s="22" t="s">
        <v>26</v>
      </c>
      <c r="B22" s="62">
        <v>7399.9307600000029</v>
      </c>
      <c r="C22" s="62">
        <v>8556.9617899999939</v>
      </c>
      <c r="D22" s="62">
        <v>74587.916479999985</v>
      </c>
      <c r="E22" s="63" cm="1">
        <f t="array" ref="E22">_xlfn.IFS(C22="-",D22,D22="-",-C22,AND(C22="-",D22="-"),"-",AND(C22&lt;&gt;"-",D22&lt;&gt;"-"),D22-C22)</f>
        <v>66030.954689999984</v>
      </c>
      <c r="F22" s="25"/>
      <c r="G22" s="21"/>
    </row>
    <row r="23" spans="1:7" s="61" customFormat="1" ht="18.75" customHeight="1" x14ac:dyDescent="0.25">
      <c r="A23" s="22" t="s">
        <v>27</v>
      </c>
      <c r="B23" s="62">
        <v>3381.7370300000002</v>
      </c>
      <c r="C23" s="62">
        <v>-10989.142519999994</v>
      </c>
      <c r="D23" s="23">
        <v>6882.5361700000067</v>
      </c>
      <c r="E23" s="63" cm="1">
        <f t="array" ref="E23">_xlfn.IFS(C23="-",D23,D23="-",-C23,AND(C23="-",D23="-"),"-",AND(C23&lt;&gt;"-",D23&lt;&gt;"-"),D23-C23)</f>
        <v>17871.678690000001</v>
      </c>
      <c r="F23" s="25"/>
      <c r="G23" s="21"/>
    </row>
    <row r="24" spans="1:7" s="61" customFormat="1" ht="18.75" customHeight="1" x14ac:dyDescent="0.25">
      <c r="A24" s="22"/>
      <c r="B24" s="62"/>
      <c r="C24" s="62"/>
      <c r="D24" s="62"/>
      <c r="E24" s="63"/>
      <c r="F24" s="25"/>
      <c r="G24" s="21"/>
    </row>
    <row r="25" spans="1:7" s="61" customFormat="1" ht="18.75" customHeight="1" x14ac:dyDescent="0.25">
      <c r="A25" s="17" t="s">
        <v>28</v>
      </c>
      <c r="B25" s="59">
        <f t="shared" ref="B25:C25" si="2">SUM(B27,B33,B35)</f>
        <v>585857.82255000004</v>
      </c>
      <c r="C25" s="59">
        <f t="shared" si="2"/>
        <v>776053.86067999993</v>
      </c>
      <c r="D25" s="59">
        <f>SUM(D27,D33,D35)</f>
        <v>913667.4550299996</v>
      </c>
      <c r="E25" s="60" cm="1">
        <f t="array" ref="E25">_xlfn.IFS(C25="-",D25,D25="-",-C25,AND(C25="-",D25="-"),"-",AND(C25&lt;&gt;"-",D25&lt;&gt;"-"),D25-C25)</f>
        <v>137613.59434999968</v>
      </c>
      <c r="F25" s="26">
        <f>E25/C25*100</f>
        <v>17.732479834507728</v>
      </c>
      <c r="G25" s="21"/>
    </row>
    <row r="26" spans="1:7" s="61" customFormat="1" ht="18.75" customHeight="1" x14ac:dyDescent="0.25">
      <c r="A26" s="22"/>
      <c r="B26" s="62"/>
      <c r="C26" s="62"/>
      <c r="D26" s="62"/>
      <c r="E26" s="63"/>
      <c r="F26" s="25"/>
      <c r="G26" s="21"/>
    </row>
    <row r="27" spans="1:7" s="61" customFormat="1" ht="18.75" customHeight="1" x14ac:dyDescent="0.25">
      <c r="A27" s="27" t="s">
        <v>29</v>
      </c>
      <c r="B27" s="64">
        <f t="shared" ref="B27:D27" si="3">SUM(B28:B31)</f>
        <v>503429.84300000005</v>
      </c>
      <c r="C27" s="64">
        <f t="shared" si="3"/>
        <v>633840.82199999993</v>
      </c>
      <c r="D27" s="64">
        <f t="shared" si="3"/>
        <v>770748.36750999978</v>
      </c>
      <c r="E27" s="63" cm="1">
        <f t="array" ref="E27">_xlfn.IFS(C27="-",D27,D27="-",-C27,AND(C27="-",D27="-"),"-",AND(C27&lt;&gt;"-",D27&lt;&gt;"-"),D27-C27)</f>
        <v>136907.54550999985</v>
      </c>
      <c r="F27" s="25">
        <f>E27/C27*100</f>
        <v>21.599673097420013</v>
      </c>
      <c r="G27" s="21"/>
    </row>
    <row r="28" spans="1:7" s="61" customFormat="1" ht="18.75" customHeight="1" x14ac:dyDescent="0.25">
      <c r="A28" s="29" t="s">
        <v>30</v>
      </c>
      <c r="B28" s="62">
        <v>105530.31227000023</v>
      </c>
      <c r="C28" s="62">
        <v>126070.72397999978</v>
      </c>
      <c r="D28" s="23">
        <v>139705.40648000001</v>
      </c>
      <c r="E28" s="63" cm="1">
        <f t="array" ref="E28">_xlfn.IFS(C28="-",D28,D28="-",-C28,AND(C28="-",D28="-"),"-",AND(C28&lt;&gt;"-",D28&lt;&gt;"-"),D28-C28)</f>
        <v>13634.682500000228</v>
      </c>
      <c r="F28" s="25"/>
      <c r="G28" s="21"/>
    </row>
    <row r="29" spans="1:7" s="61" customFormat="1" ht="18.75" customHeight="1" x14ac:dyDescent="0.25">
      <c r="A29" s="30" t="s">
        <v>31</v>
      </c>
      <c r="B29" s="62">
        <v>18568.673849999992</v>
      </c>
      <c r="C29" s="62">
        <v>37698.149159999914</v>
      </c>
      <c r="D29" s="23">
        <v>84898.812779999978</v>
      </c>
      <c r="E29" s="63" cm="1">
        <f t="array" ref="E29">_xlfn.IFS(C29="-",D29,D29="-",-C29,AND(C29="-",D29="-"),"-",AND(C29&lt;&gt;"-",D29&lt;&gt;"-"),D29-C29)</f>
        <v>47200.663620000065</v>
      </c>
      <c r="F29" s="25"/>
      <c r="G29" s="21"/>
    </row>
    <row r="30" spans="1:7" s="61" customFormat="1" ht="18.75" customHeight="1" x14ac:dyDescent="0.25">
      <c r="A30" s="29" t="s">
        <v>32</v>
      </c>
      <c r="B30" s="62">
        <v>322198.38475999981</v>
      </c>
      <c r="C30" s="62">
        <v>385576.99410000024</v>
      </c>
      <c r="D30" s="23">
        <v>438786.66846999992</v>
      </c>
      <c r="E30" s="63" cm="1">
        <f t="array" ref="E30">_xlfn.IFS(C30="-",D30,D30="-",-C30,AND(C30="-",D30="-"),"-",AND(C30&lt;&gt;"-",D30&lt;&gt;"-"),D30-C30)</f>
        <v>53209.674369999673</v>
      </c>
      <c r="F30" s="25"/>
      <c r="G30" s="21"/>
    </row>
    <row r="31" spans="1:7" s="61" customFormat="1" ht="18.75" customHeight="1" x14ac:dyDescent="0.25">
      <c r="A31" s="29" t="s">
        <v>33</v>
      </c>
      <c r="B31" s="62">
        <v>57132.472119999991</v>
      </c>
      <c r="C31" s="62">
        <v>84494.954759999993</v>
      </c>
      <c r="D31" s="23">
        <v>107357.47977999999</v>
      </c>
      <c r="E31" s="63" cm="1">
        <f t="array" ref="E31">_xlfn.IFS(C31="-",D31,D31="-",-C31,AND(C31="-",D31="-"),"-",AND(C31&lt;&gt;"-",D31&lt;&gt;"-"),D31-C31)</f>
        <v>22862.525020000001</v>
      </c>
      <c r="F31" s="25"/>
      <c r="G31" s="21"/>
    </row>
    <row r="32" spans="1:7" s="61" customFormat="1" ht="18.75" customHeight="1" x14ac:dyDescent="0.25">
      <c r="A32" s="29"/>
      <c r="B32" s="62"/>
      <c r="C32" s="62"/>
      <c r="D32" s="62"/>
      <c r="E32" s="63"/>
      <c r="F32" s="25"/>
      <c r="G32" s="21"/>
    </row>
    <row r="33" spans="1:7" s="61" customFormat="1" ht="18.75" customHeight="1" x14ac:dyDescent="0.25">
      <c r="A33" s="27" t="s">
        <v>34</v>
      </c>
      <c r="B33" s="62">
        <v>23944.489489999993</v>
      </c>
      <c r="C33" s="62">
        <v>26135.937999999995</v>
      </c>
      <c r="D33" s="23">
        <v>30839.978939999986</v>
      </c>
      <c r="E33" s="63" cm="1">
        <f t="array" ref="E33">_xlfn.IFS(C33="-",D33,D33="-",-C33,AND(C33="-",D33="-"),"-",AND(C33&lt;&gt;"-",D33&lt;&gt;"-"),D33-C33)</f>
        <v>4704.0409399999917</v>
      </c>
      <c r="F33" s="25">
        <f>E33/C33*100</f>
        <v>17.998362790728965</v>
      </c>
      <c r="G33" s="21"/>
    </row>
    <row r="34" spans="1:7" s="61" customFormat="1" ht="18.75" customHeight="1" x14ac:dyDescent="0.25">
      <c r="A34" s="29"/>
      <c r="B34" s="65"/>
      <c r="C34" s="65"/>
      <c r="D34" s="65"/>
      <c r="E34" s="63"/>
      <c r="F34" s="25"/>
      <c r="G34" s="21"/>
    </row>
    <row r="35" spans="1:7" s="61" customFormat="1" ht="18.75" customHeight="1" x14ac:dyDescent="0.25">
      <c r="A35" s="27" t="s">
        <v>35</v>
      </c>
      <c r="B35" s="62">
        <v>58483.490059999982</v>
      </c>
      <c r="C35" s="62">
        <v>116077.10068000003</v>
      </c>
      <c r="D35" s="23">
        <v>112079.10857999994</v>
      </c>
      <c r="E35" s="63" cm="1">
        <f t="array" ref="E35">_xlfn.IFS(C35="-",D35,D35="-",-C35,AND(C35="-",D35="-"),"-",AND(C35&lt;&gt;"-",D35&lt;&gt;"-"),D35-C35)</f>
        <v>-3997.9921000000904</v>
      </c>
      <c r="F35" s="25">
        <f>E35/C35*100</f>
        <v>-3.4442556512689846</v>
      </c>
      <c r="G35" s="21"/>
    </row>
    <row r="36" spans="1:7" s="61" customFormat="1" ht="18.75" customHeight="1" x14ac:dyDescent="0.25">
      <c r="A36" s="29"/>
      <c r="B36" s="62"/>
      <c r="C36" s="62"/>
      <c r="D36" s="62"/>
      <c r="E36" s="63"/>
      <c r="F36" s="25"/>
      <c r="G36" s="21"/>
    </row>
    <row r="37" spans="1:7" s="61" customFormat="1" ht="18.75" customHeight="1" x14ac:dyDescent="0.25">
      <c r="A37" s="32" t="s">
        <v>36</v>
      </c>
      <c r="B37" s="59">
        <f>B7-B25</f>
        <v>-82649.754580000008</v>
      </c>
      <c r="C37" s="59">
        <f>C7-C25</f>
        <v>-311397.25164999987</v>
      </c>
      <c r="D37" s="59">
        <f>D7-D25</f>
        <v>-285539.39235999982</v>
      </c>
      <c r="E37" s="60" cm="1">
        <f t="array" ref="E37">_xlfn.IFS(C37="-",D37,D37="-",-C37,AND(C37="-",D37="-"),"-",AND(C37&lt;&gt;"-",D37&lt;&gt;"-"),D37-C37)</f>
        <v>25857.859290000051</v>
      </c>
      <c r="F37" s="26">
        <f>E37/C37*100</f>
        <v>-8.3038174399379159</v>
      </c>
      <c r="G37" s="21"/>
    </row>
    <row r="38" spans="1:7" s="61" customFormat="1" ht="18.75" customHeight="1" x14ac:dyDescent="0.25">
      <c r="A38" s="32"/>
      <c r="B38" s="66"/>
      <c r="C38" s="66"/>
      <c r="D38" s="66"/>
      <c r="E38" s="67"/>
      <c r="F38" s="35"/>
      <c r="G38" s="21"/>
    </row>
    <row r="39" spans="1:7" s="61" customFormat="1" ht="18.75" customHeight="1" x14ac:dyDescent="0.25">
      <c r="A39" s="36" t="s">
        <v>37</v>
      </c>
      <c r="B39" s="64"/>
      <c r="C39" s="64"/>
      <c r="D39" s="64"/>
      <c r="E39" s="63"/>
      <c r="F39" s="35"/>
      <c r="G39" s="21"/>
    </row>
    <row r="40" spans="1:7" s="61" customFormat="1" ht="18.75" customHeight="1" x14ac:dyDescent="0.25">
      <c r="A40" s="37"/>
      <c r="B40" s="64"/>
      <c r="C40" s="64"/>
      <c r="D40" s="64"/>
      <c r="E40" s="63"/>
      <c r="F40" s="35"/>
      <c r="G40" s="21"/>
    </row>
    <row r="41" spans="1:7" s="61" customFormat="1" ht="18.75" customHeight="1" x14ac:dyDescent="0.25">
      <c r="A41" s="27" t="s">
        <v>38</v>
      </c>
      <c r="B41" s="64"/>
      <c r="C41" s="64"/>
      <c r="D41" s="64"/>
      <c r="E41" s="63"/>
      <c r="F41" s="35"/>
      <c r="G41" s="21"/>
    </row>
    <row r="42" spans="1:7" s="61" customFormat="1" ht="18.75" customHeight="1" x14ac:dyDescent="0.25">
      <c r="A42" s="38" t="s">
        <v>39</v>
      </c>
      <c r="B42" s="62" t="s">
        <v>21</v>
      </c>
      <c r="C42" s="62">
        <v>77850</v>
      </c>
      <c r="D42" s="62" t="s">
        <v>21</v>
      </c>
      <c r="E42" s="63" cm="1">
        <f t="array" ref="E42">_xlfn.IFS(C42="-",D42,D42="-",-C42,AND(C42="-",D42="-"),"-",AND(C42&lt;&gt;"-",D42&lt;&gt;"-"),D42-C42)</f>
        <v>-77850</v>
      </c>
      <c r="F42" s="35"/>
      <c r="G42" s="21"/>
    </row>
    <row r="43" spans="1:7" s="61" customFormat="1" ht="18.75" customHeight="1" x14ac:dyDescent="0.25">
      <c r="A43" s="38" t="s">
        <v>40</v>
      </c>
      <c r="B43" s="62" t="s">
        <v>21</v>
      </c>
      <c r="C43" s="62" t="s">
        <v>21</v>
      </c>
      <c r="D43" s="62" t="s">
        <v>21</v>
      </c>
      <c r="E43" s="63" t="str" cm="1">
        <f t="array" ref="E43">_xlfn.IFS(C43="-",D43,D43="-",-C43,AND(C43="-",D43="-"),"-",AND(C43&lt;&gt;"-",D43&lt;&gt;"-"),D43-C43)</f>
        <v>-</v>
      </c>
      <c r="F43" s="35"/>
      <c r="G43" s="21"/>
    </row>
    <row r="44" spans="1:7" s="61" customFormat="1" ht="18.75" customHeight="1" x14ac:dyDescent="0.25">
      <c r="A44" s="38" t="s">
        <v>41</v>
      </c>
      <c r="B44" s="62" t="s">
        <v>21</v>
      </c>
      <c r="C44" s="62" t="s">
        <v>21</v>
      </c>
      <c r="D44" s="62" t="s">
        <v>21</v>
      </c>
      <c r="E44" s="63" t="str" cm="1">
        <f t="array" ref="E44">_xlfn.IFS(C44="-",D44,D44="-",-C44,AND(C44="-",D44="-"),"-",AND(C44&lt;&gt;"-",D44&lt;&gt;"-"),D44-C44)</f>
        <v>-</v>
      </c>
      <c r="F44" s="35"/>
      <c r="G44" s="21"/>
    </row>
    <row r="45" spans="1:7" s="61" customFormat="1" ht="18.75" customHeight="1" x14ac:dyDescent="0.25">
      <c r="A45" s="38" t="s">
        <v>42</v>
      </c>
      <c r="B45" s="68" t="s">
        <v>21</v>
      </c>
      <c r="C45" s="62" t="s">
        <v>21</v>
      </c>
      <c r="D45" s="62" t="s">
        <v>21</v>
      </c>
      <c r="E45" s="63" t="str" cm="1">
        <f t="array" ref="E45">_xlfn.IFS(C45="-",D45,D45="-",-C45,AND(C45="-",D45="-"),"-",AND(C45&lt;&gt;"-",D45&lt;&gt;"-"),D45-C45)</f>
        <v>-</v>
      </c>
      <c r="F45" s="35"/>
      <c r="G45" s="21"/>
    </row>
    <row r="46" spans="1:7" s="61" customFormat="1" ht="18.75" customHeight="1" x14ac:dyDescent="0.25">
      <c r="A46" s="40"/>
      <c r="B46" s="64"/>
      <c r="C46" s="28"/>
      <c r="D46" s="28"/>
      <c r="E46" s="63"/>
      <c r="F46" s="35"/>
      <c r="G46" s="21"/>
    </row>
    <row r="47" spans="1:7" s="61" customFormat="1" ht="18.75" customHeight="1" x14ac:dyDescent="0.25">
      <c r="A47" s="27" t="s">
        <v>43</v>
      </c>
      <c r="B47" s="64"/>
      <c r="C47" s="28"/>
      <c r="D47" s="28"/>
      <c r="E47" s="63"/>
      <c r="F47" s="35"/>
      <c r="G47" s="21"/>
    </row>
    <row r="48" spans="1:7" s="61" customFormat="1" ht="18.75" customHeight="1" x14ac:dyDescent="0.25">
      <c r="A48" s="38" t="s">
        <v>44</v>
      </c>
      <c r="B48" s="23">
        <v>15</v>
      </c>
      <c r="C48" s="23">
        <v>15015</v>
      </c>
      <c r="D48" s="23">
        <v>15000</v>
      </c>
      <c r="E48" s="24" cm="1">
        <f t="array" ref="E48">_xlfn.IFS(C48="-",D48,D48="-",-C48,AND(C48="-",D48="-"),"-",AND(C48&lt;&gt;"-",D48&lt;&gt;"-"),D48-C48)</f>
        <v>-15</v>
      </c>
      <c r="F48" s="35"/>
      <c r="G48" s="21"/>
    </row>
    <row r="49" spans="1:7" s="69" customFormat="1" ht="18.75" customHeight="1" x14ac:dyDescent="0.25">
      <c r="A49" s="38" t="s">
        <v>45</v>
      </c>
      <c r="B49" s="62">
        <v>-2699.327340000018</v>
      </c>
      <c r="C49" s="39" t="s">
        <v>21</v>
      </c>
      <c r="D49" s="39" t="s">
        <v>21</v>
      </c>
      <c r="E49" s="63" t="str" cm="1">
        <f t="array" ref="E49">_xlfn.IFS(C49="-",D49,D49="-",-C49,AND(C49="-",D49="-"),"-",AND(C49&lt;&gt;"-",D49&lt;&gt;"-"),D49-C49)</f>
        <v>-</v>
      </c>
      <c r="F49" s="35"/>
      <c r="G49" s="21"/>
    </row>
    <row r="50" spans="1:7" ht="18.75" customHeight="1" x14ac:dyDescent="0.25">
      <c r="A50" s="38" t="s">
        <v>46</v>
      </c>
      <c r="B50" s="62">
        <v>259</v>
      </c>
      <c r="C50" s="62">
        <v>595.80000000000018</v>
      </c>
      <c r="D50" s="23">
        <v>659.30000000000018</v>
      </c>
      <c r="E50" s="63" cm="1">
        <f t="array" ref="E50">_xlfn.IFS(C50="-",D50,D50="-",-C50,AND(C50="-",D50="-"),"-",AND(C50&lt;&gt;"-",D50&lt;&gt;"-"),D50-C50)</f>
        <v>63.5</v>
      </c>
      <c r="F50" s="35"/>
      <c r="G50" s="21"/>
    </row>
    <row r="51" spans="1:7" ht="18.75" customHeight="1" x14ac:dyDescent="0.25">
      <c r="A51" s="41" t="s">
        <v>39</v>
      </c>
      <c r="B51" s="42" t="s">
        <v>21</v>
      </c>
      <c r="C51" s="42" t="s">
        <v>21</v>
      </c>
      <c r="D51" s="42" t="s">
        <v>21</v>
      </c>
      <c r="E51" s="70" t="str" cm="1">
        <f t="array" ref="E51">_xlfn.IFS(C51="-",D51,D51="-",-C51,AND(C51="-",D51="-"),"-",AND(C51&lt;&gt;"-",D51&lt;&gt;"-"),D51-C51)</f>
        <v>-</v>
      </c>
      <c r="F51" s="44"/>
      <c r="G51" s="21"/>
    </row>
    <row r="52" spans="1:7" ht="3.75" customHeight="1" x14ac:dyDescent="0.2">
      <c r="F52" s="45"/>
    </row>
    <row r="53" spans="1:7" ht="18.75" customHeight="1" x14ac:dyDescent="0.2">
      <c r="A53" s="71" t="s">
        <v>47</v>
      </c>
      <c r="F53" s="45"/>
    </row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EB45-FAA8-406C-9CA9-29212452E3BF}">
  <dimension ref="A1:M62"/>
  <sheetViews>
    <sheetView workbookViewId="0">
      <selection activeCell="M4" sqref="M4"/>
    </sheetView>
  </sheetViews>
  <sheetFormatPr defaultColWidth="9.140625" defaultRowHeight="15" x14ac:dyDescent="0.25"/>
  <cols>
    <col min="1" max="1" width="29.42578125" style="118" customWidth="1"/>
    <col min="2" max="13" width="10.7109375" style="122" customWidth="1"/>
    <col min="14" max="14" width="9.140625" style="74" customWidth="1"/>
    <col min="15" max="16384" width="9.140625" style="74"/>
  </cols>
  <sheetData>
    <row r="1" spans="1:13" x14ac:dyDescent="0.25">
      <c r="A1" s="73" t="s">
        <v>54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x14ac:dyDescent="0.25">
      <c r="A2" s="75"/>
      <c r="B2" s="76"/>
      <c r="C2" s="76"/>
      <c r="D2" s="77"/>
      <c r="E2" s="76"/>
      <c r="F2" s="76"/>
      <c r="G2" s="76"/>
      <c r="H2" s="76"/>
      <c r="I2" s="76"/>
      <c r="J2" s="76"/>
      <c r="K2" s="76"/>
      <c r="L2" s="76"/>
      <c r="M2" s="76"/>
    </row>
    <row r="3" spans="1:13" ht="32.450000000000003" customHeight="1" x14ac:dyDescent="0.25">
      <c r="A3" s="78" t="s">
        <v>55</v>
      </c>
      <c r="B3" s="79" t="s">
        <v>30</v>
      </c>
      <c r="C3" s="79"/>
      <c r="D3" s="79"/>
      <c r="E3" s="79" t="s">
        <v>31</v>
      </c>
      <c r="F3" s="79"/>
      <c r="G3" s="79"/>
      <c r="H3" s="79" t="s">
        <v>32</v>
      </c>
      <c r="I3" s="79"/>
      <c r="J3" s="79"/>
      <c r="K3" s="80" t="s">
        <v>33</v>
      </c>
      <c r="L3" s="80"/>
      <c r="M3" s="80"/>
    </row>
    <row r="4" spans="1:13" s="82" customFormat="1" ht="37.5" customHeight="1" x14ac:dyDescent="0.2">
      <c r="A4" s="78"/>
      <c r="B4" s="81" t="s">
        <v>56</v>
      </c>
      <c r="C4" s="81" t="s">
        <v>57</v>
      </c>
      <c r="D4" s="81" t="s">
        <v>58</v>
      </c>
      <c r="E4" s="81" t="s">
        <v>56</v>
      </c>
      <c r="F4" s="81" t="s">
        <v>57</v>
      </c>
      <c r="G4" s="81" t="s">
        <v>58</v>
      </c>
      <c r="H4" s="81" t="s">
        <v>56</v>
      </c>
      <c r="I4" s="81" t="s">
        <v>57</v>
      </c>
      <c r="J4" s="81" t="s">
        <v>58</v>
      </c>
      <c r="K4" s="81" t="s">
        <v>56</v>
      </c>
      <c r="L4" s="81" t="s">
        <v>57</v>
      </c>
      <c r="M4" s="197" t="s">
        <v>58</v>
      </c>
    </row>
    <row r="5" spans="1:13" x14ac:dyDescent="0.25">
      <c r="A5" s="83"/>
      <c r="B5" s="84" t="s">
        <v>8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x14ac:dyDescent="0.25">
      <c r="A6" s="85" t="s">
        <v>59</v>
      </c>
      <c r="B6" s="86">
        <v>76670.158749999988</v>
      </c>
      <c r="C6" s="87">
        <v>90025.066399999996</v>
      </c>
      <c r="D6" s="87">
        <v>100546.12958000004</v>
      </c>
      <c r="E6" s="88">
        <v>33007.248409999978</v>
      </c>
      <c r="F6" s="87">
        <v>45695.142670000016</v>
      </c>
      <c r="G6" s="87">
        <v>47306.300729999974</v>
      </c>
      <c r="H6" s="88">
        <v>310826.67917000008</v>
      </c>
      <c r="I6" s="87">
        <v>267959.28080999997</v>
      </c>
      <c r="J6" s="87">
        <v>337345.83543000004</v>
      </c>
      <c r="K6" s="89">
        <v>82112.601170000009</v>
      </c>
      <c r="L6" s="89">
        <v>99659.314310000002</v>
      </c>
      <c r="M6" s="89">
        <v>113316.81654999999</v>
      </c>
    </row>
    <row r="7" spans="1:13" x14ac:dyDescent="0.25">
      <c r="A7" s="85" t="s">
        <v>60</v>
      </c>
      <c r="B7" s="90">
        <v>30777.245319999995</v>
      </c>
      <c r="C7" s="39">
        <v>33031.117769999997</v>
      </c>
      <c r="D7" s="39">
        <v>41935.508690000002</v>
      </c>
      <c r="E7" s="39">
        <v>5427.0402899999999</v>
      </c>
      <c r="F7" s="39">
        <v>6767.8732799999989</v>
      </c>
      <c r="G7" s="39">
        <v>6810.1952499999998</v>
      </c>
      <c r="H7" s="39">
        <v>370.17417</v>
      </c>
      <c r="I7" s="39">
        <v>445.35144999999994</v>
      </c>
      <c r="J7" s="39">
        <v>355.68181999999996</v>
      </c>
      <c r="K7" s="91" t="s">
        <v>21</v>
      </c>
      <c r="L7" s="92" t="s">
        <v>21</v>
      </c>
      <c r="M7" s="92" t="s">
        <v>21</v>
      </c>
    </row>
    <row r="8" spans="1:13" x14ac:dyDescent="0.25">
      <c r="A8" s="85" t="s">
        <v>61</v>
      </c>
      <c r="B8" s="90">
        <v>54683.522579999997</v>
      </c>
      <c r="C8" s="39">
        <v>63266.06725</v>
      </c>
      <c r="D8" s="39">
        <v>72332.198230000009</v>
      </c>
      <c r="E8" s="39">
        <v>6766.9910899999986</v>
      </c>
      <c r="F8" s="39">
        <v>9795.3950899999982</v>
      </c>
      <c r="G8" s="39">
        <v>7850.3252900000007</v>
      </c>
      <c r="H8" s="39">
        <v>27581.467740000004</v>
      </c>
      <c r="I8" s="39">
        <v>40048.655200000001</v>
      </c>
      <c r="J8" s="39">
        <v>46179.30460000001</v>
      </c>
      <c r="K8" s="91">
        <v>32382.56133</v>
      </c>
      <c r="L8" s="92">
        <v>37870.246429999999</v>
      </c>
      <c r="M8" s="92">
        <v>52983.927680000001</v>
      </c>
    </row>
    <row r="9" spans="1:13" x14ac:dyDescent="0.25">
      <c r="A9" s="85" t="s">
        <v>62</v>
      </c>
      <c r="B9" s="90">
        <v>34714.670139999995</v>
      </c>
      <c r="C9" s="39">
        <v>39060.990640000011</v>
      </c>
      <c r="D9" s="39">
        <v>41844.486239999991</v>
      </c>
      <c r="E9" s="39">
        <v>7395.022719999999</v>
      </c>
      <c r="F9" s="39">
        <v>8586.9742399999996</v>
      </c>
      <c r="G9" s="39">
        <v>7745.1988300000003</v>
      </c>
      <c r="H9" s="39">
        <v>139107.04962999999</v>
      </c>
      <c r="I9" s="39">
        <v>150813.20058999999</v>
      </c>
      <c r="J9" s="39">
        <v>153768.61968999999</v>
      </c>
      <c r="K9" s="91">
        <v>99751.886169999983</v>
      </c>
      <c r="L9" s="92">
        <v>121068.22991000001</v>
      </c>
      <c r="M9" s="92">
        <v>141034.40513999999</v>
      </c>
    </row>
    <row r="10" spans="1:13" x14ac:dyDescent="0.25">
      <c r="A10" s="85" t="s">
        <v>63</v>
      </c>
      <c r="B10" s="93" t="s">
        <v>21</v>
      </c>
      <c r="C10" s="94">
        <v>570.07187999999996</v>
      </c>
      <c r="D10" s="94">
        <v>559.31470999999999</v>
      </c>
      <c r="E10" s="39">
        <v>23.159010000000002</v>
      </c>
      <c r="F10" s="94">
        <v>101.85115</v>
      </c>
      <c r="G10" s="94">
        <v>157.99386999999999</v>
      </c>
      <c r="H10" s="39">
        <v>17.737690000000001</v>
      </c>
      <c r="I10" s="94" t="s">
        <v>21</v>
      </c>
      <c r="J10" s="94">
        <v>174.14478</v>
      </c>
      <c r="K10" s="95">
        <v>7350</v>
      </c>
      <c r="L10" s="92">
        <v>6100</v>
      </c>
      <c r="M10" s="92">
        <v>5455</v>
      </c>
    </row>
    <row r="11" spans="1:13" x14ac:dyDescent="0.25">
      <c r="A11" s="85" t="s">
        <v>64</v>
      </c>
      <c r="B11" s="90" t="s">
        <v>21</v>
      </c>
      <c r="C11" s="39" t="s">
        <v>21</v>
      </c>
      <c r="D11" s="39" t="s">
        <v>21</v>
      </c>
      <c r="E11" s="39" t="s">
        <v>21</v>
      </c>
      <c r="F11" s="39" t="s">
        <v>21</v>
      </c>
      <c r="G11" s="39" t="s">
        <v>21</v>
      </c>
      <c r="H11" s="39">
        <v>19368.80126</v>
      </c>
      <c r="I11" s="39">
        <v>24510.351320000002</v>
      </c>
      <c r="J11" s="39">
        <v>30614.183519999999</v>
      </c>
      <c r="K11" s="91">
        <v>5250</v>
      </c>
      <c r="L11" s="92">
        <v>2000</v>
      </c>
      <c r="M11" s="92" t="s">
        <v>21</v>
      </c>
    </row>
    <row r="12" spans="1:13" x14ac:dyDescent="0.25">
      <c r="A12" s="85" t="s">
        <v>65</v>
      </c>
      <c r="B12" s="90">
        <v>198684.20014000006</v>
      </c>
      <c r="C12" s="39">
        <v>222428.81127999999</v>
      </c>
      <c r="D12" s="39">
        <v>245327.01600999999</v>
      </c>
      <c r="E12" s="39">
        <v>39367.63824</v>
      </c>
      <c r="F12" s="39">
        <v>56314.680789999999</v>
      </c>
      <c r="G12" s="39">
        <v>123043.55987000001</v>
      </c>
      <c r="H12" s="39">
        <v>129904.01035999999</v>
      </c>
      <c r="I12" s="39">
        <v>154410.72944000002</v>
      </c>
      <c r="J12" s="39">
        <v>191607.38176000002</v>
      </c>
      <c r="K12" s="91">
        <v>43845.378920000003</v>
      </c>
      <c r="L12" s="92">
        <v>54318.728940000001</v>
      </c>
      <c r="M12" s="92">
        <v>56355.539449999997</v>
      </c>
    </row>
    <row r="13" spans="1:13" x14ac:dyDescent="0.25">
      <c r="A13" s="85" t="s">
        <v>66</v>
      </c>
      <c r="B13" s="90">
        <v>4742.9546500000006</v>
      </c>
      <c r="C13" s="39">
        <v>5903.7548499999984</v>
      </c>
      <c r="D13" s="39">
        <v>7494.4352400000007</v>
      </c>
      <c r="E13" s="39">
        <v>1088.9529100000002</v>
      </c>
      <c r="F13" s="39">
        <v>1701.5604399999995</v>
      </c>
      <c r="G13" s="39">
        <v>1970.8428200000001</v>
      </c>
      <c r="H13" s="39">
        <v>11229.887959999998</v>
      </c>
      <c r="I13" s="39">
        <v>10377.811470000001</v>
      </c>
      <c r="J13" s="39">
        <v>20002.515580000003</v>
      </c>
      <c r="K13" s="91">
        <v>16145.378500000003</v>
      </c>
      <c r="L13" s="92">
        <v>22026.839909999999</v>
      </c>
      <c r="M13" s="92">
        <v>34095.415990000001</v>
      </c>
    </row>
    <row r="14" spans="1:13" x14ac:dyDescent="0.25">
      <c r="A14" s="85" t="s">
        <v>67</v>
      </c>
      <c r="B14" s="90">
        <v>159133.81823999999</v>
      </c>
      <c r="C14" s="39">
        <v>205350.82029999996</v>
      </c>
      <c r="D14" s="39">
        <v>227652.50571</v>
      </c>
      <c r="E14" s="39">
        <v>16300.771579999997</v>
      </c>
      <c r="F14" s="39">
        <v>18041.28212</v>
      </c>
      <c r="G14" s="39">
        <v>22921.591040000007</v>
      </c>
      <c r="H14" s="39">
        <v>152419.23718</v>
      </c>
      <c r="I14" s="39">
        <v>186867.85982999997</v>
      </c>
      <c r="J14" s="39">
        <v>215625.65543000001</v>
      </c>
      <c r="K14" s="91">
        <v>82869.334300000002</v>
      </c>
      <c r="L14" s="92">
        <v>94035.692060000001</v>
      </c>
      <c r="M14" s="92">
        <v>96791.494099999996</v>
      </c>
    </row>
    <row r="15" spans="1:13" x14ac:dyDescent="0.25">
      <c r="A15" s="85" t="s">
        <v>68</v>
      </c>
      <c r="B15" s="90">
        <v>40994.431830000001</v>
      </c>
      <c r="C15" s="39">
        <v>44750.941200000001</v>
      </c>
      <c r="D15" s="39">
        <v>49275.511599999991</v>
      </c>
      <c r="E15" s="39">
        <v>48226.180939999991</v>
      </c>
      <c r="F15" s="39">
        <v>49793.114600000001</v>
      </c>
      <c r="G15" s="39">
        <v>75303.811909999989</v>
      </c>
      <c r="H15" s="39">
        <v>1125180.0465299999</v>
      </c>
      <c r="I15" s="39">
        <v>1249837.3701999998</v>
      </c>
      <c r="J15" s="39">
        <v>1351756.8243900002</v>
      </c>
      <c r="K15" s="91">
        <v>23721.295829999999</v>
      </c>
      <c r="L15" s="92">
        <v>22859.085179999998</v>
      </c>
      <c r="M15" s="92">
        <v>25363.715269999997</v>
      </c>
    </row>
    <row r="16" spans="1:13" x14ac:dyDescent="0.25">
      <c r="A16" s="96" t="s">
        <v>69</v>
      </c>
      <c r="B16" s="97">
        <f t="shared" ref="B16:M16" si="0">SUM(B6:B15)</f>
        <v>600401.00165000011</v>
      </c>
      <c r="C16" s="97">
        <f t="shared" si="0"/>
        <v>704387.64156999998</v>
      </c>
      <c r="D16" s="97">
        <f t="shared" si="0"/>
        <v>786967.10601000011</v>
      </c>
      <c r="E16" s="98">
        <f t="shared" si="0"/>
        <v>157603.00519</v>
      </c>
      <c r="F16" s="97">
        <f t="shared" si="0"/>
        <v>196797.87438000002</v>
      </c>
      <c r="G16" s="97">
        <f t="shared" si="0"/>
        <v>293109.81960999995</v>
      </c>
      <c r="H16" s="98">
        <f t="shared" si="0"/>
        <v>1916005.0916899999</v>
      </c>
      <c r="I16" s="97">
        <f t="shared" si="0"/>
        <v>2085270.6103099997</v>
      </c>
      <c r="J16" s="97">
        <f t="shared" si="0"/>
        <v>2347430.1470000003</v>
      </c>
      <c r="K16" s="98">
        <f t="shared" si="0"/>
        <v>393428.43621999997</v>
      </c>
      <c r="L16" s="99">
        <f t="shared" si="0"/>
        <v>459938.13673999993</v>
      </c>
      <c r="M16" s="99">
        <f t="shared" si="0"/>
        <v>525396.31417999999</v>
      </c>
    </row>
    <row r="17" spans="1:13" ht="32.450000000000003" customHeight="1" x14ac:dyDescent="0.25">
      <c r="A17" s="78" t="s">
        <v>55</v>
      </c>
      <c r="B17" s="100" t="s">
        <v>70</v>
      </c>
      <c r="C17" s="100"/>
      <c r="D17" s="100"/>
      <c r="E17" s="100" t="s">
        <v>35</v>
      </c>
      <c r="F17" s="100"/>
      <c r="G17" s="100"/>
      <c r="H17" s="101" t="s">
        <v>71</v>
      </c>
      <c r="I17" s="101"/>
      <c r="J17" s="101"/>
      <c r="K17" s="102"/>
      <c r="L17" s="102"/>
      <c r="M17" s="102"/>
    </row>
    <row r="18" spans="1:13" ht="24" x14ac:dyDescent="0.25">
      <c r="A18" s="78"/>
      <c r="B18" s="81" t="s">
        <v>56</v>
      </c>
      <c r="C18" s="81" t="s">
        <v>57</v>
      </c>
      <c r="D18" s="81" t="s">
        <v>58</v>
      </c>
      <c r="E18" s="81" t="s">
        <v>56</v>
      </c>
      <c r="F18" s="81" t="s">
        <v>57</v>
      </c>
      <c r="G18" s="81" t="s">
        <v>58</v>
      </c>
      <c r="H18" s="81" t="s">
        <v>56</v>
      </c>
      <c r="I18" s="81" t="s">
        <v>57</v>
      </c>
      <c r="J18" s="81" t="s">
        <v>58</v>
      </c>
      <c r="K18" s="102"/>
      <c r="L18" s="102"/>
      <c r="M18" s="102"/>
    </row>
    <row r="19" spans="1:13" x14ac:dyDescent="0.25">
      <c r="A19" s="83"/>
      <c r="B19" s="103" t="s">
        <v>8</v>
      </c>
      <c r="C19" s="103"/>
      <c r="D19" s="103"/>
      <c r="E19" s="103"/>
      <c r="F19" s="103"/>
      <c r="G19" s="103"/>
      <c r="H19" s="103"/>
      <c r="I19" s="103"/>
      <c r="J19" s="103"/>
      <c r="K19" s="102"/>
      <c r="L19" s="102"/>
      <c r="M19" s="102"/>
    </row>
    <row r="20" spans="1:13" x14ac:dyDescent="0.25">
      <c r="A20" s="85" t="s">
        <v>59</v>
      </c>
      <c r="B20" s="86">
        <v>126914.03756</v>
      </c>
      <c r="C20" s="86">
        <v>143899.67300000001</v>
      </c>
      <c r="D20" s="86">
        <v>158545.66556999998</v>
      </c>
      <c r="E20" s="86">
        <v>155579.63688999999</v>
      </c>
      <c r="F20" s="86">
        <v>108625.63591000003</v>
      </c>
      <c r="G20" s="86">
        <v>136211.73586000002</v>
      </c>
      <c r="H20" s="104">
        <f>SUM(B6,E6,H6,K6,B20,E20)</f>
        <v>785110.36195000005</v>
      </c>
      <c r="I20" s="105">
        <f>SUM(C6,F6,I6,L6,C20,F20)</f>
        <v>755864.11310000008</v>
      </c>
      <c r="J20" s="105">
        <f>SUM(D6,G6,J6,M6,D20,G20)</f>
        <v>893272.48372000002</v>
      </c>
      <c r="K20" s="102"/>
      <c r="L20" s="102"/>
      <c r="M20" s="102"/>
    </row>
    <row r="21" spans="1:13" x14ac:dyDescent="0.25">
      <c r="A21" s="85" t="s">
        <v>60</v>
      </c>
      <c r="B21" s="106" t="s">
        <v>21</v>
      </c>
      <c r="C21" s="106" t="s">
        <v>21</v>
      </c>
      <c r="D21" s="106" t="s">
        <v>21</v>
      </c>
      <c r="E21" s="106">
        <v>2081.6360100000002</v>
      </c>
      <c r="F21" s="106">
        <v>3630.7388899999996</v>
      </c>
      <c r="G21" s="106">
        <v>4972.2088900000008</v>
      </c>
      <c r="H21" s="107">
        <f t="shared" ref="H21:J29" si="1">SUM(B7,E7,H7,K7,B21,E21)</f>
        <v>38656.095789999992</v>
      </c>
      <c r="I21" s="108">
        <f t="shared" si="1"/>
        <v>43875.081389999999</v>
      </c>
      <c r="J21" s="108">
        <f t="shared" si="1"/>
        <v>54073.594649999999</v>
      </c>
      <c r="K21" s="102"/>
      <c r="L21" s="102"/>
      <c r="M21" s="102"/>
    </row>
    <row r="22" spans="1:13" x14ac:dyDescent="0.25">
      <c r="A22" s="85" t="s">
        <v>61</v>
      </c>
      <c r="B22" s="106" t="s">
        <v>21</v>
      </c>
      <c r="C22" s="106" t="s">
        <v>21</v>
      </c>
      <c r="D22" s="106" t="s">
        <v>21</v>
      </c>
      <c r="E22" s="106">
        <v>16317.109270000001</v>
      </c>
      <c r="F22" s="106">
        <v>14342.150330000002</v>
      </c>
      <c r="G22" s="106">
        <v>28159.102869999999</v>
      </c>
      <c r="H22" s="107">
        <f t="shared" si="1"/>
        <v>137731.65200999999</v>
      </c>
      <c r="I22" s="108">
        <f t="shared" si="1"/>
        <v>165322.51430000001</v>
      </c>
      <c r="J22" s="108">
        <f t="shared" si="1"/>
        <v>207504.85867000002</v>
      </c>
      <c r="K22" s="102"/>
      <c r="L22" s="102"/>
      <c r="M22" s="102"/>
    </row>
    <row r="23" spans="1:13" x14ac:dyDescent="0.25">
      <c r="A23" s="85" t="s">
        <v>62</v>
      </c>
      <c r="B23" s="106" t="s">
        <v>21</v>
      </c>
      <c r="C23" s="106" t="s">
        <v>21</v>
      </c>
      <c r="D23" s="106" t="s">
        <v>21</v>
      </c>
      <c r="E23" s="106">
        <v>47979.635630000004</v>
      </c>
      <c r="F23" s="106">
        <v>139226.45320000002</v>
      </c>
      <c r="G23" s="106">
        <v>162778.71393999999</v>
      </c>
      <c r="H23" s="107">
        <f t="shared" si="1"/>
        <v>328948.26428999996</v>
      </c>
      <c r="I23" s="109">
        <f t="shared" si="1"/>
        <v>458755.84857999999</v>
      </c>
      <c r="J23" s="108">
        <f t="shared" si="1"/>
        <v>507171.42383999994</v>
      </c>
      <c r="K23" s="102"/>
      <c r="L23" s="102"/>
      <c r="M23" s="102"/>
    </row>
    <row r="24" spans="1:13" x14ac:dyDescent="0.25">
      <c r="A24" s="85" t="s">
        <v>63</v>
      </c>
      <c r="B24" s="110" t="s">
        <v>21</v>
      </c>
      <c r="C24" s="106" t="s">
        <v>21</v>
      </c>
      <c r="D24" s="106" t="s">
        <v>21</v>
      </c>
      <c r="E24" s="110">
        <v>130.33207000000002</v>
      </c>
      <c r="F24" s="106">
        <v>1965.2669599999999</v>
      </c>
      <c r="G24" s="106">
        <v>1287.9959900000001</v>
      </c>
      <c r="H24" s="107">
        <f t="shared" si="1"/>
        <v>7521.2287700000006</v>
      </c>
      <c r="I24" s="109">
        <f t="shared" si="1"/>
        <v>8737.1899899999989</v>
      </c>
      <c r="J24" s="108">
        <f t="shared" si="1"/>
        <v>7634.4493499999999</v>
      </c>
      <c r="K24" s="102"/>
      <c r="L24" s="102"/>
      <c r="M24" s="102"/>
    </row>
    <row r="25" spans="1:13" x14ac:dyDescent="0.25">
      <c r="A25" s="85" t="s">
        <v>64</v>
      </c>
      <c r="B25" s="90" t="s">
        <v>21</v>
      </c>
      <c r="C25" s="106" t="s">
        <v>21</v>
      </c>
      <c r="D25" s="106" t="s">
        <v>21</v>
      </c>
      <c r="E25" s="106">
        <v>12.755459999999999</v>
      </c>
      <c r="F25" s="106">
        <v>4.36191</v>
      </c>
      <c r="G25" s="106">
        <v>9.5438399999999994</v>
      </c>
      <c r="H25" s="107">
        <f t="shared" si="1"/>
        <v>24631.55672</v>
      </c>
      <c r="I25" s="108">
        <f t="shared" si="1"/>
        <v>26514.713230000001</v>
      </c>
      <c r="J25" s="108">
        <f t="shared" si="1"/>
        <v>30623.727359999997</v>
      </c>
      <c r="K25" s="102"/>
      <c r="L25" s="102"/>
      <c r="M25" s="102"/>
    </row>
    <row r="26" spans="1:13" x14ac:dyDescent="0.25">
      <c r="A26" s="85" t="s">
        <v>65</v>
      </c>
      <c r="B26" s="90" t="s">
        <v>21</v>
      </c>
      <c r="C26" s="106" t="s">
        <v>21</v>
      </c>
      <c r="D26" s="106" t="s">
        <v>21</v>
      </c>
      <c r="E26" s="106">
        <v>12009.625419999998</v>
      </c>
      <c r="F26" s="106">
        <v>19585.90047</v>
      </c>
      <c r="G26" s="106">
        <v>39691.313670000003</v>
      </c>
      <c r="H26" s="107">
        <f t="shared" si="1"/>
        <v>423810.85308000003</v>
      </c>
      <c r="I26" s="108">
        <f t="shared" si="1"/>
        <v>507058.85092</v>
      </c>
      <c r="J26" s="108">
        <f t="shared" si="1"/>
        <v>656024.81076000002</v>
      </c>
      <c r="K26" s="102"/>
      <c r="L26" s="102"/>
      <c r="M26" s="102"/>
    </row>
    <row r="27" spans="1:13" x14ac:dyDescent="0.25">
      <c r="A27" s="85" t="s">
        <v>66</v>
      </c>
      <c r="B27" s="90" t="s">
        <v>21</v>
      </c>
      <c r="C27" s="106" t="s">
        <v>21</v>
      </c>
      <c r="D27" s="106" t="s">
        <v>21</v>
      </c>
      <c r="E27" s="106">
        <v>22239.516239999997</v>
      </c>
      <c r="F27" s="106">
        <v>16960.878479999999</v>
      </c>
      <c r="G27" s="106">
        <v>75668.759490000011</v>
      </c>
      <c r="H27" s="107">
        <f t="shared" si="1"/>
        <v>55446.690260000003</v>
      </c>
      <c r="I27" s="108">
        <f t="shared" si="1"/>
        <v>56970.845149999994</v>
      </c>
      <c r="J27" s="108">
        <f t="shared" si="1"/>
        <v>139231.96912000002</v>
      </c>
      <c r="K27" s="102"/>
      <c r="L27" s="102"/>
      <c r="M27" s="102"/>
    </row>
    <row r="28" spans="1:13" x14ac:dyDescent="0.25">
      <c r="A28" s="85" t="s">
        <v>67</v>
      </c>
      <c r="B28" s="90" t="s">
        <v>21</v>
      </c>
      <c r="C28" s="106" t="s">
        <v>21</v>
      </c>
      <c r="D28" s="106" t="s">
        <v>21</v>
      </c>
      <c r="E28" s="106">
        <v>39715.104319999991</v>
      </c>
      <c r="F28" s="106">
        <v>32448.292729999997</v>
      </c>
      <c r="G28" s="106">
        <v>52724.309560000009</v>
      </c>
      <c r="H28" s="107">
        <f t="shared" si="1"/>
        <v>450438.26561999996</v>
      </c>
      <c r="I28" s="108">
        <f t="shared" si="1"/>
        <v>536743.94703999988</v>
      </c>
      <c r="J28" s="108">
        <f t="shared" si="1"/>
        <v>615715.55583999993</v>
      </c>
      <c r="K28" s="102"/>
      <c r="L28" s="102"/>
      <c r="M28" s="102"/>
    </row>
    <row r="29" spans="1:13" x14ac:dyDescent="0.25">
      <c r="A29" s="85" t="s">
        <v>68</v>
      </c>
      <c r="B29" s="90" t="s">
        <v>21</v>
      </c>
      <c r="C29" s="106" t="s">
        <v>21</v>
      </c>
      <c r="D29" s="106" t="s">
        <v>21</v>
      </c>
      <c r="E29" s="106">
        <v>4085.9901900000009</v>
      </c>
      <c r="F29" s="106">
        <v>4611.8537000000006</v>
      </c>
      <c r="G29" s="106">
        <v>5793.5784299999996</v>
      </c>
      <c r="H29" s="107">
        <f t="shared" si="1"/>
        <v>1242207.9453199999</v>
      </c>
      <c r="I29" s="108">
        <f t="shared" si="1"/>
        <v>1371852.3648799998</v>
      </c>
      <c r="J29" s="108">
        <f t="shared" si="1"/>
        <v>1507493.4416000003</v>
      </c>
      <c r="K29" s="102"/>
      <c r="L29" s="102"/>
      <c r="M29" s="102"/>
    </row>
    <row r="30" spans="1:13" x14ac:dyDescent="0.25">
      <c r="A30" s="96" t="s">
        <v>69</v>
      </c>
      <c r="B30" s="111">
        <f t="shared" ref="B30:I30" si="2">SUM(B20:B29)</f>
        <v>126914.03756</v>
      </c>
      <c r="C30" s="112">
        <f t="shared" si="2"/>
        <v>143899.67300000001</v>
      </c>
      <c r="D30" s="112">
        <f t="shared" si="2"/>
        <v>158545.66556999998</v>
      </c>
      <c r="E30" s="111">
        <f t="shared" si="2"/>
        <v>300151.34149999998</v>
      </c>
      <c r="F30" s="111">
        <f t="shared" si="2"/>
        <v>341401.53258</v>
      </c>
      <c r="G30" s="111">
        <f t="shared" si="2"/>
        <v>507297.26254000008</v>
      </c>
      <c r="H30" s="113">
        <f t="shared" si="2"/>
        <v>3494502.9138099998</v>
      </c>
      <c r="I30" s="114">
        <f t="shared" si="2"/>
        <v>3931695.4685800001</v>
      </c>
      <c r="J30" s="114">
        <f>SUM(J20:J29)</f>
        <v>4618746.3149100002</v>
      </c>
      <c r="K30" s="102"/>
      <c r="L30" s="102"/>
      <c r="M30" s="102"/>
    </row>
    <row r="31" spans="1:13" ht="3.75" customHeight="1" x14ac:dyDescent="0.25">
      <c r="A31" s="115"/>
      <c r="B31" s="50"/>
      <c r="C31" s="50"/>
      <c r="D31" s="50"/>
      <c r="E31" s="50"/>
      <c r="F31" s="50"/>
      <c r="G31" s="50"/>
      <c r="H31" s="116"/>
      <c r="I31" s="116"/>
      <c r="J31" s="116"/>
      <c r="K31" s="117"/>
      <c r="L31" s="117"/>
      <c r="M31" s="117"/>
    </row>
    <row r="32" spans="1:13" ht="16.899999999999999" customHeight="1" x14ac:dyDescent="0.25">
      <c r="A32" s="118" t="s">
        <v>72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</row>
    <row r="33" spans="2:12" x14ac:dyDescent="0.25">
      <c r="B33" s="119"/>
      <c r="C33" s="119"/>
      <c r="D33" s="119"/>
      <c r="E33" s="120"/>
      <c r="F33" s="121"/>
      <c r="G33" s="119"/>
      <c r="H33" s="119"/>
      <c r="I33" s="119"/>
      <c r="J33" s="119"/>
      <c r="K33" s="119"/>
      <c r="L33" s="119"/>
    </row>
    <row r="34" spans="2:12" x14ac:dyDescent="0.25">
      <c r="B34" s="119"/>
      <c r="C34" s="119"/>
      <c r="D34" s="119"/>
      <c r="E34" s="120"/>
      <c r="F34" s="121"/>
      <c r="G34" s="119"/>
      <c r="H34" s="119"/>
      <c r="I34" s="119"/>
      <c r="J34" s="119"/>
      <c r="K34" s="119"/>
      <c r="L34" s="119"/>
    </row>
    <row r="35" spans="2:12" x14ac:dyDescent="0.25">
      <c r="B35" s="119"/>
      <c r="C35" s="119"/>
      <c r="D35" s="119"/>
      <c r="E35" s="120"/>
      <c r="F35" s="121"/>
      <c r="G35" s="119"/>
      <c r="H35" s="119"/>
      <c r="I35" s="119"/>
      <c r="J35" s="119"/>
      <c r="K35" s="119"/>
      <c r="L35" s="119"/>
    </row>
    <row r="36" spans="2:12" x14ac:dyDescent="0.25">
      <c r="B36" s="119"/>
      <c r="C36" s="119"/>
      <c r="D36" s="119"/>
      <c r="E36" s="123"/>
      <c r="F36" s="123"/>
      <c r="G36" s="119"/>
      <c r="H36" s="119"/>
      <c r="I36" s="119"/>
      <c r="J36" s="119"/>
      <c r="K36" s="119"/>
      <c r="L36" s="119"/>
    </row>
    <row r="37" spans="2:12" x14ac:dyDescent="0.25"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</row>
    <row r="38" spans="2:12" x14ac:dyDescent="0.25"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</row>
    <row r="39" spans="2:12" x14ac:dyDescent="0.25"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</row>
    <row r="40" spans="2:12" x14ac:dyDescent="0.25"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</row>
    <row r="41" spans="2:12" x14ac:dyDescent="0.25"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</row>
    <row r="42" spans="2:12" x14ac:dyDescent="0.25"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</row>
    <row r="43" spans="2:12" x14ac:dyDescent="0.25"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</row>
    <row r="44" spans="2:12" x14ac:dyDescent="0.25"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</row>
    <row r="45" spans="2:12" x14ac:dyDescent="0.25"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</row>
    <row r="46" spans="2:12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</row>
    <row r="47" spans="2:12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2" x14ac:dyDescent="0.25"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</row>
    <row r="49" spans="2:12" x14ac:dyDescent="0.25"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</row>
    <row r="52" spans="2:12" x14ac:dyDescent="0.25">
      <c r="G52" s="117"/>
      <c r="J52" s="117"/>
      <c r="K52" s="117"/>
      <c r="L52" s="117"/>
    </row>
    <row r="53" spans="2:12" x14ac:dyDescent="0.25">
      <c r="G53" s="117"/>
      <c r="J53" s="117"/>
      <c r="K53" s="117"/>
      <c r="L53" s="117"/>
    </row>
    <row r="54" spans="2:12" x14ac:dyDescent="0.25">
      <c r="G54" s="117"/>
      <c r="J54" s="117"/>
      <c r="K54" s="117"/>
      <c r="L54" s="117"/>
    </row>
    <row r="55" spans="2:12" x14ac:dyDescent="0.25">
      <c r="G55" s="117"/>
      <c r="J55" s="117"/>
      <c r="K55" s="117"/>
      <c r="L55" s="117"/>
    </row>
    <row r="56" spans="2:12" x14ac:dyDescent="0.25">
      <c r="G56" s="117"/>
      <c r="J56" s="117"/>
      <c r="K56" s="117"/>
      <c r="L56" s="117"/>
    </row>
    <row r="57" spans="2:12" x14ac:dyDescent="0.25">
      <c r="G57" s="117"/>
      <c r="J57" s="117"/>
      <c r="K57" s="117"/>
      <c r="L57" s="117"/>
    </row>
    <row r="58" spans="2:12" x14ac:dyDescent="0.25">
      <c r="G58" s="117"/>
      <c r="J58" s="117"/>
      <c r="K58" s="117"/>
      <c r="L58" s="117"/>
    </row>
    <row r="59" spans="2:12" x14ac:dyDescent="0.25">
      <c r="G59" s="117"/>
      <c r="J59" s="117"/>
      <c r="K59" s="117"/>
      <c r="L59" s="117"/>
    </row>
    <row r="60" spans="2:12" x14ac:dyDescent="0.25">
      <c r="G60" s="117"/>
      <c r="J60" s="117"/>
      <c r="K60" s="117"/>
      <c r="L60" s="117"/>
    </row>
    <row r="61" spans="2:12" x14ac:dyDescent="0.25">
      <c r="G61" s="117"/>
      <c r="J61" s="117"/>
      <c r="K61" s="117"/>
      <c r="L61" s="117"/>
    </row>
    <row r="62" spans="2:12" x14ac:dyDescent="0.25">
      <c r="G62" s="117"/>
      <c r="J62" s="117"/>
      <c r="K62" s="117"/>
      <c r="L62" s="117"/>
    </row>
  </sheetData>
  <mergeCells count="12">
    <mergeCell ref="B5:M5"/>
    <mergeCell ref="A17:A18"/>
    <mergeCell ref="B17:D17"/>
    <mergeCell ref="E17:G17"/>
    <mergeCell ref="H17:J17"/>
    <mergeCell ref="B19:J19"/>
    <mergeCell ref="A1:M1"/>
    <mergeCell ref="A3:A4"/>
    <mergeCell ref="B3:D3"/>
    <mergeCell ref="E3:G3"/>
    <mergeCell ref="H3:J3"/>
    <mergeCell ref="K3:M3"/>
  </mergeCells>
  <pageMargins left="0.70000000000000007" right="0.70000000000000007" top="0.75" bottom="0.75" header="0.30000000000000004" footer="0.30000000000000004"/>
  <pageSetup paperSize="9" scale="83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91327-493C-4B7C-B9D2-69EFEBAD4745}">
  <dimension ref="A1:H30"/>
  <sheetViews>
    <sheetView workbookViewId="0">
      <selection activeCell="D29" sqref="D29"/>
    </sheetView>
  </sheetViews>
  <sheetFormatPr defaultRowHeight="15" x14ac:dyDescent="0.25"/>
  <cols>
    <col min="1" max="1" width="36.85546875" style="155" customWidth="1"/>
    <col min="2" max="2" width="10.7109375" style="155" customWidth="1"/>
    <col min="3" max="4" width="11.28515625" style="46" bestFit="1" customWidth="1"/>
    <col min="5" max="5" width="11.28515625" style="46" customWidth="1"/>
    <col min="6" max="6" width="10.28515625" style="46" bestFit="1" customWidth="1"/>
    <col min="7" max="7" width="9.85546875" style="48" customWidth="1"/>
  </cols>
  <sheetData>
    <row r="1" spans="1:8" x14ac:dyDescent="0.25">
      <c r="A1" s="124" t="s">
        <v>73</v>
      </c>
      <c r="B1" s="124"/>
      <c r="C1" s="124"/>
      <c r="D1" s="124"/>
      <c r="E1" s="124"/>
      <c r="F1" s="124"/>
      <c r="G1" s="124"/>
    </row>
    <row r="3" spans="1:8" ht="35.65" customHeight="1" x14ac:dyDescent="0.25">
      <c r="A3" s="125" t="s">
        <v>1</v>
      </c>
      <c r="B3" s="126" t="s">
        <v>74</v>
      </c>
      <c r="C3" s="3" t="s">
        <v>75</v>
      </c>
      <c r="D3" s="3" t="s">
        <v>76</v>
      </c>
      <c r="E3" s="3" t="s">
        <v>77</v>
      </c>
      <c r="F3" s="4" t="s">
        <v>78</v>
      </c>
      <c r="G3" s="5"/>
    </row>
    <row r="4" spans="1:8" x14ac:dyDescent="0.25">
      <c r="A4" s="127"/>
      <c r="B4" s="128"/>
      <c r="C4" s="7"/>
      <c r="D4" s="7"/>
      <c r="E4" s="7"/>
      <c r="F4" s="129" t="s">
        <v>6</v>
      </c>
      <c r="G4" s="130" t="s">
        <v>7</v>
      </c>
    </row>
    <row r="5" spans="1:8" x14ac:dyDescent="0.25">
      <c r="A5" s="127"/>
      <c r="B5" s="128"/>
      <c r="C5" s="10"/>
      <c r="D5" s="10"/>
      <c r="E5" s="10"/>
      <c r="F5" s="131"/>
      <c r="G5" s="132"/>
    </row>
    <row r="6" spans="1:8" x14ac:dyDescent="0.25">
      <c r="A6" s="133"/>
      <c r="B6" s="134"/>
      <c r="C6" s="135" t="s">
        <v>8</v>
      </c>
      <c r="D6" s="136"/>
      <c r="E6" s="136"/>
      <c r="F6" s="137"/>
      <c r="G6" s="138"/>
    </row>
    <row r="7" spans="1:8" x14ac:dyDescent="0.25">
      <c r="A7" s="139" t="s">
        <v>79</v>
      </c>
      <c r="B7" s="140"/>
      <c r="C7" s="141">
        <f>SUM(C8:C14)</f>
        <v>3250067.1737399991</v>
      </c>
      <c r="D7" s="141">
        <f>SUM(D8:D14)</f>
        <v>3278244.0086500002</v>
      </c>
      <c r="E7" s="141">
        <f>SUM(E8:E14)</f>
        <v>3956093.1806700001</v>
      </c>
      <c r="F7" s="60">
        <f>E7-D7</f>
        <v>677849.17201999994</v>
      </c>
      <c r="G7" s="142"/>
      <c r="H7" s="21"/>
    </row>
    <row r="8" spans="1:8" x14ac:dyDescent="0.25">
      <c r="A8" s="143" t="s">
        <v>80</v>
      </c>
      <c r="B8" s="144" t="s">
        <v>81</v>
      </c>
      <c r="C8" s="28">
        <v>89685.738240000021</v>
      </c>
      <c r="D8" s="28">
        <v>104434.36676000005</v>
      </c>
      <c r="E8" s="28">
        <v>109442.74808999998</v>
      </c>
      <c r="F8" s="63"/>
      <c r="G8" s="145"/>
      <c r="H8" s="21"/>
    </row>
    <row r="9" spans="1:8" x14ac:dyDescent="0.25">
      <c r="A9" s="143" t="s">
        <v>82</v>
      </c>
      <c r="B9" s="144" t="s">
        <v>83</v>
      </c>
      <c r="C9" s="28">
        <v>1017357.6094649996</v>
      </c>
      <c r="D9" s="28">
        <v>1060451.5182400001</v>
      </c>
      <c r="E9" s="28">
        <v>1213973.4531550002</v>
      </c>
      <c r="F9" s="63"/>
      <c r="G9" s="145"/>
      <c r="H9" s="21"/>
    </row>
    <row r="10" spans="1:8" x14ac:dyDescent="0.25">
      <c r="A10" s="143" t="s">
        <v>84</v>
      </c>
      <c r="B10" s="144" t="s">
        <v>85</v>
      </c>
      <c r="C10" s="28">
        <v>17655.401719999998</v>
      </c>
      <c r="D10" s="28">
        <v>18725.203010000001</v>
      </c>
      <c r="E10" s="28">
        <v>40498.402010000005</v>
      </c>
      <c r="F10" s="63"/>
      <c r="G10" s="145"/>
      <c r="H10" s="21"/>
    </row>
    <row r="11" spans="1:8" x14ac:dyDescent="0.25">
      <c r="A11" s="143" t="s">
        <v>86</v>
      </c>
      <c r="B11" s="144" t="s">
        <v>87</v>
      </c>
      <c r="C11" s="28">
        <v>1434647.6807449996</v>
      </c>
      <c r="D11" s="28">
        <v>1446714.0334900001</v>
      </c>
      <c r="E11" s="28">
        <v>1730145.750485</v>
      </c>
      <c r="F11" s="63"/>
      <c r="G11" s="145"/>
      <c r="H11" s="21"/>
    </row>
    <row r="12" spans="1:8" x14ac:dyDescent="0.25">
      <c r="A12" s="143" t="s">
        <v>88</v>
      </c>
      <c r="B12" s="144" t="s">
        <v>89</v>
      </c>
      <c r="C12" s="28">
        <v>542356.473</v>
      </c>
      <c r="D12" s="28">
        <v>581511.92523000005</v>
      </c>
      <c r="E12" s="28">
        <v>636959.66681999993</v>
      </c>
      <c r="F12" s="63"/>
      <c r="G12" s="145"/>
      <c r="H12" s="21"/>
    </row>
    <row r="13" spans="1:8" x14ac:dyDescent="0.25">
      <c r="A13" s="143" t="s">
        <v>90</v>
      </c>
      <c r="B13" s="144" t="s">
        <v>91</v>
      </c>
      <c r="C13" s="28">
        <v>12371.11515</v>
      </c>
      <c r="D13" s="28">
        <v>19776.387209999997</v>
      </c>
      <c r="E13" s="28">
        <v>155708.32084</v>
      </c>
      <c r="F13" s="63"/>
      <c r="G13" s="145"/>
      <c r="H13" s="21"/>
    </row>
    <row r="14" spans="1:8" x14ac:dyDescent="0.25">
      <c r="A14" s="143" t="s">
        <v>92</v>
      </c>
      <c r="B14" s="144" t="s">
        <v>93</v>
      </c>
      <c r="C14" s="28">
        <v>135993.15542000002</v>
      </c>
      <c r="D14" s="28">
        <v>46630.574710000001</v>
      </c>
      <c r="E14" s="28">
        <v>69364.839269999997</v>
      </c>
      <c r="F14" s="63"/>
      <c r="G14" s="145"/>
      <c r="H14" s="21"/>
    </row>
    <row r="15" spans="1:8" x14ac:dyDescent="0.25">
      <c r="A15" s="143"/>
      <c r="B15" s="144"/>
      <c r="C15" s="64"/>
      <c r="D15" s="28"/>
      <c r="E15" s="28"/>
      <c r="F15" s="63"/>
      <c r="G15" s="145"/>
      <c r="H15" s="21"/>
    </row>
    <row r="16" spans="1:8" x14ac:dyDescent="0.25">
      <c r="A16" s="146" t="s">
        <v>94</v>
      </c>
      <c r="B16" s="147"/>
      <c r="C16" s="59">
        <f t="shared" ref="C16:E16" si="0">SUM(C17:C24)</f>
        <v>3339958.2418800006</v>
      </c>
      <c r="D16" s="59">
        <f t="shared" si="0"/>
        <v>3735693.1102099991</v>
      </c>
      <c r="E16" s="59">
        <f t="shared" si="0"/>
        <v>4419622.1455199998</v>
      </c>
      <c r="F16" s="60">
        <f>E16-D16</f>
        <v>683929.03531000065</v>
      </c>
      <c r="G16" s="145"/>
      <c r="H16" s="21"/>
    </row>
    <row r="17" spans="1:8" x14ac:dyDescent="0.25">
      <c r="A17" s="143" t="s">
        <v>95</v>
      </c>
      <c r="B17" s="144" t="s">
        <v>96</v>
      </c>
      <c r="C17" s="28">
        <v>445290.62109060038</v>
      </c>
      <c r="D17" s="28">
        <v>506468.5057889999</v>
      </c>
      <c r="E17" s="28">
        <v>695602.86674407031</v>
      </c>
      <c r="F17" s="63"/>
      <c r="G17" s="145"/>
      <c r="H17" s="21"/>
    </row>
    <row r="18" spans="1:8" x14ac:dyDescent="0.25">
      <c r="A18" s="143" t="s">
        <v>97</v>
      </c>
      <c r="B18" s="144" t="s">
        <v>98</v>
      </c>
      <c r="C18" s="28">
        <v>146056.48994</v>
      </c>
      <c r="D18" s="28">
        <v>181788.24150000006</v>
      </c>
      <c r="E18" s="28">
        <v>301230.14395999996</v>
      </c>
      <c r="F18" s="63"/>
      <c r="G18" s="145"/>
      <c r="H18" s="21"/>
    </row>
    <row r="19" spans="1:8" x14ac:dyDescent="0.25">
      <c r="A19" s="143" t="s">
        <v>99</v>
      </c>
      <c r="B19" s="144" t="s">
        <v>100</v>
      </c>
      <c r="C19" s="28">
        <v>676840.7448700004</v>
      </c>
      <c r="D19" s="28">
        <v>776844.41243999987</v>
      </c>
      <c r="E19" s="28">
        <v>858633.87646999932</v>
      </c>
      <c r="F19" s="63"/>
      <c r="G19" s="145"/>
      <c r="H19" s="21"/>
    </row>
    <row r="20" spans="1:8" x14ac:dyDescent="0.25">
      <c r="A20" s="143" t="s">
        <v>101</v>
      </c>
      <c r="B20" s="144" t="s">
        <v>85</v>
      </c>
      <c r="C20" s="28">
        <v>126919.76731000001</v>
      </c>
      <c r="D20" s="28">
        <v>143899.87591</v>
      </c>
      <c r="E20" s="28">
        <v>158544.92457</v>
      </c>
      <c r="F20" s="63"/>
      <c r="G20" s="145"/>
      <c r="H20" s="21"/>
    </row>
    <row r="21" spans="1:8" x14ac:dyDescent="0.25">
      <c r="A21" s="143" t="s">
        <v>102</v>
      </c>
      <c r="B21" s="144" t="s">
        <v>103</v>
      </c>
      <c r="C21" s="28">
        <v>208639.47032999998</v>
      </c>
      <c r="D21" s="28">
        <v>221544.59012999997</v>
      </c>
      <c r="E21" s="28">
        <v>209841.57507999998</v>
      </c>
      <c r="F21" s="63"/>
      <c r="G21" s="145"/>
      <c r="H21" s="21"/>
    </row>
    <row r="22" spans="1:8" x14ac:dyDescent="0.25">
      <c r="A22" s="143" t="s">
        <v>104</v>
      </c>
      <c r="B22" s="144" t="s">
        <v>105</v>
      </c>
      <c r="C22" s="28">
        <v>956179.95293939998</v>
      </c>
      <c r="D22" s="28">
        <v>1043931.220701</v>
      </c>
      <c r="E22" s="28">
        <v>1157796.7521259303</v>
      </c>
      <c r="F22" s="63"/>
      <c r="G22" s="145"/>
      <c r="H22" s="21"/>
    </row>
    <row r="23" spans="1:8" x14ac:dyDescent="0.25">
      <c r="A23" s="143" t="s">
        <v>106</v>
      </c>
      <c r="B23" s="144" t="s">
        <v>91</v>
      </c>
      <c r="C23" s="28">
        <v>688461.44986999989</v>
      </c>
      <c r="D23" s="28">
        <v>740474.58586999995</v>
      </c>
      <c r="E23" s="28">
        <v>889537.27272999985</v>
      </c>
      <c r="F23" s="63"/>
      <c r="G23" s="145"/>
      <c r="H23" s="21"/>
    </row>
    <row r="24" spans="1:8" x14ac:dyDescent="0.25">
      <c r="A24" s="143" t="s">
        <v>107</v>
      </c>
      <c r="B24" s="144" t="s">
        <v>93</v>
      </c>
      <c r="C24" s="28">
        <v>91569.74553</v>
      </c>
      <c r="D24" s="28">
        <v>120741.67787</v>
      </c>
      <c r="E24" s="28">
        <v>148434.73383999997</v>
      </c>
      <c r="F24" s="63"/>
      <c r="G24" s="145"/>
      <c r="H24" s="21"/>
    </row>
    <row r="25" spans="1:8" x14ac:dyDescent="0.25">
      <c r="A25" s="148"/>
      <c r="B25" s="62"/>
      <c r="C25" s="62"/>
      <c r="D25" s="62"/>
      <c r="E25" s="62"/>
      <c r="F25" s="63"/>
      <c r="G25" s="145"/>
      <c r="H25" s="21"/>
    </row>
    <row r="26" spans="1:8" x14ac:dyDescent="0.25">
      <c r="A26" s="149" t="s">
        <v>108</v>
      </c>
      <c r="B26" s="66"/>
      <c r="C26" s="66">
        <f>C7-C16</f>
        <v>-89891.068140001502</v>
      </c>
      <c r="D26" s="66">
        <f>D7-D16</f>
        <v>-457449.10155999893</v>
      </c>
      <c r="E26" s="66">
        <f>E7-E16</f>
        <v>-463528.96484999964</v>
      </c>
      <c r="F26" s="66">
        <f>E26-D26</f>
        <v>-6079.8632900007069</v>
      </c>
      <c r="G26" s="26">
        <f>F26/D26*100</f>
        <v>1.3290797313334046</v>
      </c>
      <c r="H26" s="21"/>
    </row>
    <row r="27" spans="1:8" x14ac:dyDescent="0.25">
      <c r="A27" s="150"/>
      <c r="B27" s="151"/>
      <c r="C27" s="152"/>
      <c r="D27" s="153"/>
      <c r="E27" s="153"/>
      <c r="F27" s="154"/>
      <c r="G27" s="44"/>
    </row>
    <row r="28" spans="1:8" s="74" customFormat="1" ht="3.75" customHeight="1" x14ac:dyDescent="0.25">
      <c r="A28" s="115"/>
      <c r="B28" s="50"/>
      <c r="C28" s="50"/>
      <c r="D28" s="50"/>
      <c r="E28" s="50"/>
      <c r="F28" s="50"/>
      <c r="G28" s="50"/>
    </row>
    <row r="29" spans="1:8" s="74" customFormat="1" x14ac:dyDescent="0.25">
      <c r="A29" s="118" t="s">
        <v>109</v>
      </c>
      <c r="B29" s="117"/>
      <c r="C29" s="117"/>
      <c r="D29" s="117"/>
      <c r="E29" s="117"/>
      <c r="F29" s="117"/>
      <c r="G29" s="117" t="s">
        <v>14</v>
      </c>
    </row>
    <row r="30" spans="1:8" x14ac:dyDescent="0.25">
      <c r="C30" s="50"/>
      <c r="D30" s="50"/>
      <c r="E30" s="50"/>
    </row>
  </sheetData>
  <mergeCells count="10">
    <mergeCell ref="A1:G1"/>
    <mergeCell ref="A3:A6"/>
    <mergeCell ref="B3:B6"/>
    <mergeCell ref="C3:C5"/>
    <mergeCell ref="D3:D5"/>
    <mergeCell ref="E3:E5"/>
    <mergeCell ref="F3:G3"/>
    <mergeCell ref="F4:F5"/>
    <mergeCell ref="G4:G6"/>
    <mergeCell ref="C6:F6"/>
  </mergeCells>
  <pageMargins left="0.7" right="0.7" top="0.75" bottom="0.75" header="0.3" footer="0.3"/>
  <pageSetup paperSize="9" scale="85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B5B2-7DF7-444E-8378-5E116B694E76}">
  <dimension ref="A1:H30"/>
  <sheetViews>
    <sheetView workbookViewId="0">
      <selection activeCell="D29" sqref="D29"/>
    </sheetView>
  </sheetViews>
  <sheetFormatPr defaultRowHeight="15" x14ac:dyDescent="0.25"/>
  <cols>
    <col min="1" max="1" width="38.140625" style="155" customWidth="1"/>
    <col min="2" max="2" width="10.7109375" style="155" customWidth="1"/>
    <col min="3" max="4" width="11.28515625" style="46" bestFit="1" customWidth="1"/>
    <col min="5" max="5" width="10.7109375" style="46" customWidth="1"/>
    <col min="6" max="6" width="9.85546875" style="46" customWidth="1"/>
    <col min="7" max="7" width="9.85546875" style="48" customWidth="1"/>
    <col min="8" max="8" width="9.140625" style="156"/>
  </cols>
  <sheetData>
    <row r="1" spans="1:7" x14ac:dyDescent="0.25">
      <c r="A1" s="124" t="s">
        <v>110</v>
      </c>
      <c r="B1" s="124"/>
      <c r="C1" s="124"/>
      <c r="D1" s="124"/>
      <c r="E1" s="124"/>
      <c r="F1" s="124"/>
      <c r="G1" s="124"/>
    </row>
    <row r="2" spans="1:7" x14ac:dyDescent="0.25">
      <c r="C2" s="155"/>
      <c r="D2" s="155"/>
      <c r="E2" s="155"/>
      <c r="F2" s="155"/>
      <c r="G2" s="157"/>
    </row>
    <row r="3" spans="1:7" ht="35.25" customHeight="1" x14ac:dyDescent="0.25">
      <c r="A3" s="125" t="s">
        <v>1</v>
      </c>
      <c r="B3" s="126" t="s">
        <v>74</v>
      </c>
      <c r="C3" s="3" t="s">
        <v>49</v>
      </c>
      <c r="D3" s="3" t="s">
        <v>50</v>
      </c>
      <c r="E3" s="3" t="s">
        <v>51</v>
      </c>
      <c r="F3" s="4" t="s">
        <v>52</v>
      </c>
      <c r="G3" s="5"/>
    </row>
    <row r="4" spans="1:7" x14ac:dyDescent="0.25">
      <c r="A4" s="127"/>
      <c r="B4" s="128"/>
      <c r="C4" s="53"/>
      <c r="D4" s="53"/>
      <c r="E4" s="53"/>
      <c r="F4" s="129" t="s">
        <v>6</v>
      </c>
      <c r="G4" s="130" t="s">
        <v>7</v>
      </c>
    </row>
    <row r="5" spans="1:7" x14ac:dyDescent="0.25">
      <c r="A5" s="127"/>
      <c r="B5" s="128"/>
      <c r="C5" s="55"/>
      <c r="D5" s="55"/>
      <c r="E5" s="55"/>
      <c r="F5" s="131"/>
      <c r="G5" s="132"/>
    </row>
    <row r="6" spans="1:7" x14ac:dyDescent="0.25">
      <c r="A6" s="133"/>
      <c r="B6" s="134"/>
      <c r="C6" s="135" t="s">
        <v>8</v>
      </c>
      <c r="D6" s="136"/>
      <c r="E6" s="136"/>
      <c r="F6" s="137"/>
      <c r="G6" s="138"/>
    </row>
    <row r="7" spans="1:7" x14ac:dyDescent="0.25">
      <c r="A7" s="139" t="s">
        <v>79</v>
      </c>
      <c r="B7" s="140"/>
      <c r="C7" s="141">
        <f>SUM(C8:C14)</f>
        <v>468669.48726000002</v>
      </c>
      <c r="D7" s="141">
        <f>SUM(D8:D14)</f>
        <v>425884.44824</v>
      </c>
      <c r="E7" s="158">
        <f>SUM(E8:E14)</f>
        <v>592638.86002999998</v>
      </c>
      <c r="F7" s="60">
        <f>E7-D7</f>
        <v>166754.41178999998</v>
      </c>
      <c r="G7" s="142"/>
    </row>
    <row r="8" spans="1:7" x14ac:dyDescent="0.25">
      <c r="A8" s="143" t="s">
        <v>80</v>
      </c>
      <c r="B8" s="144" t="s">
        <v>81</v>
      </c>
      <c r="C8" s="28">
        <v>14673.79261</v>
      </c>
      <c r="D8" s="28">
        <v>10756.553490000006</v>
      </c>
      <c r="E8" s="28">
        <v>20314.931440000004</v>
      </c>
      <c r="F8" s="63"/>
      <c r="G8" s="145"/>
    </row>
    <row r="9" spans="1:7" x14ac:dyDescent="0.25">
      <c r="A9" s="143" t="s">
        <v>82</v>
      </c>
      <c r="B9" s="144" t="s">
        <v>83</v>
      </c>
      <c r="C9" s="28">
        <v>138427.43870499998</v>
      </c>
      <c r="D9" s="28">
        <v>104517.32525250001</v>
      </c>
      <c r="E9" s="28">
        <v>139120.97146250002</v>
      </c>
      <c r="F9" s="63"/>
      <c r="G9" s="145"/>
    </row>
    <row r="10" spans="1:7" x14ac:dyDescent="0.25">
      <c r="A10" s="143" t="s">
        <v>84</v>
      </c>
      <c r="B10" s="144" t="s">
        <v>85</v>
      </c>
      <c r="C10" s="28">
        <v>7748.1748899999993</v>
      </c>
      <c r="D10" s="28">
        <v>4671.4189399999996</v>
      </c>
      <c r="E10" s="28">
        <v>19857.08627</v>
      </c>
      <c r="F10" s="63"/>
      <c r="G10" s="145"/>
    </row>
    <row r="11" spans="1:7" x14ac:dyDescent="0.25">
      <c r="A11" s="143" t="s">
        <v>86</v>
      </c>
      <c r="B11" s="144" t="s">
        <v>87</v>
      </c>
      <c r="C11" s="28">
        <v>215064.84463500002</v>
      </c>
      <c r="D11" s="28">
        <v>211486.4996975</v>
      </c>
      <c r="E11" s="28">
        <v>236420.35616749999</v>
      </c>
      <c r="F11" s="63"/>
      <c r="G11" s="145"/>
    </row>
    <row r="12" spans="1:7" x14ac:dyDescent="0.25">
      <c r="A12" s="143" t="s">
        <v>88</v>
      </c>
      <c r="B12" s="144" t="s">
        <v>89</v>
      </c>
      <c r="C12" s="28">
        <v>83174.478340000001</v>
      </c>
      <c r="D12" s="28">
        <v>82341.955250000014</v>
      </c>
      <c r="E12" s="28">
        <v>98091.581650000007</v>
      </c>
      <c r="F12" s="63"/>
      <c r="G12" s="145"/>
    </row>
    <row r="13" spans="1:7" x14ac:dyDescent="0.25">
      <c r="A13" s="143" t="s">
        <v>90</v>
      </c>
      <c r="B13" s="144" t="s">
        <v>91</v>
      </c>
      <c r="C13" s="28">
        <v>408.73024999999996</v>
      </c>
      <c r="D13" s="28">
        <v>7741.3672299999998</v>
      </c>
      <c r="E13" s="28">
        <v>54235.480279999996</v>
      </c>
      <c r="F13" s="63"/>
      <c r="G13" s="145"/>
    </row>
    <row r="14" spans="1:7" x14ac:dyDescent="0.25">
      <c r="A14" s="143" t="s">
        <v>92</v>
      </c>
      <c r="B14" s="144" t="s">
        <v>93</v>
      </c>
      <c r="C14" s="28">
        <v>9172.0278300000009</v>
      </c>
      <c r="D14" s="28">
        <v>4369.3283800000008</v>
      </c>
      <c r="E14" s="28">
        <v>24598.45276</v>
      </c>
      <c r="F14" s="63"/>
      <c r="G14" s="145"/>
    </row>
    <row r="15" spans="1:7" x14ac:dyDescent="0.25">
      <c r="A15" s="143"/>
      <c r="B15" s="144"/>
      <c r="C15" s="64"/>
      <c r="D15" s="28"/>
      <c r="E15" s="28"/>
      <c r="F15" s="63"/>
      <c r="G15" s="145"/>
    </row>
    <row r="16" spans="1:7" x14ac:dyDescent="0.25">
      <c r="A16" s="146" t="s">
        <v>94</v>
      </c>
      <c r="B16" s="147"/>
      <c r="C16" s="59">
        <f>SUM(C17:C24)</f>
        <v>551319.24184000026</v>
      </c>
      <c r="D16" s="59">
        <f t="shared" ref="D16:E16" si="0">SUM(D17:D24)</f>
        <v>737281.69986999943</v>
      </c>
      <c r="E16" s="18">
        <f t="shared" si="0"/>
        <v>878178.25239000004</v>
      </c>
      <c r="F16" s="60">
        <f>E16-D16</f>
        <v>140896.55252000061</v>
      </c>
      <c r="G16" s="145"/>
    </row>
    <row r="17" spans="1:8" x14ac:dyDescent="0.25">
      <c r="A17" s="143" t="s">
        <v>95</v>
      </c>
      <c r="B17" s="144" t="s">
        <v>96</v>
      </c>
      <c r="C17" s="28">
        <v>64685.256254380067</v>
      </c>
      <c r="D17" s="28">
        <v>104906.00424786979</v>
      </c>
      <c r="E17" s="28">
        <v>169476.58181023007</v>
      </c>
      <c r="F17" s="63"/>
      <c r="G17" s="145"/>
    </row>
    <row r="18" spans="1:8" x14ac:dyDescent="0.25">
      <c r="A18" s="143" t="s">
        <v>97</v>
      </c>
      <c r="B18" s="144" t="s">
        <v>98</v>
      </c>
      <c r="C18" s="28">
        <v>30621.812599999997</v>
      </c>
      <c r="D18" s="28">
        <v>71224.797060000012</v>
      </c>
      <c r="E18" s="28">
        <v>59288.636459999987</v>
      </c>
      <c r="F18" s="63"/>
      <c r="G18" s="145"/>
    </row>
    <row r="19" spans="1:8" x14ac:dyDescent="0.25">
      <c r="A19" s="143" t="s">
        <v>99</v>
      </c>
      <c r="B19" s="144" t="s">
        <v>100</v>
      </c>
      <c r="C19" s="28">
        <v>119188.35880000023</v>
      </c>
      <c r="D19" s="28">
        <v>138721.58845999974</v>
      </c>
      <c r="E19" s="28">
        <v>153411.59230000002</v>
      </c>
      <c r="F19" s="63"/>
      <c r="G19" s="145"/>
    </row>
    <row r="20" spans="1:8" x14ac:dyDescent="0.25">
      <c r="A20" s="143" t="s">
        <v>111</v>
      </c>
      <c r="B20" s="144" t="s">
        <v>85</v>
      </c>
      <c r="C20" s="28">
        <v>23944.298790000004</v>
      </c>
      <c r="D20" s="28">
        <v>26136.140910000006</v>
      </c>
      <c r="E20" s="28">
        <v>30839.978939999994</v>
      </c>
      <c r="F20" s="63"/>
      <c r="G20" s="145"/>
    </row>
    <row r="21" spans="1:8" x14ac:dyDescent="0.25">
      <c r="A21" s="143" t="s">
        <v>102</v>
      </c>
      <c r="B21" s="144" t="s">
        <v>103</v>
      </c>
      <c r="C21" s="28">
        <v>29595.574760000003</v>
      </c>
      <c r="D21" s="28">
        <v>39306.428919999991</v>
      </c>
      <c r="E21" s="28">
        <v>41833.201509999992</v>
      </c>
      <c r="F21" s="63"/>
      <c r="G21" s="145"/>
    </row>
    <row r="22" spans="1:8" x14ac:dyDescent="0.25">
      <c r="A22" s="143" t="s">
        <v>104</v>
      </c>
      <c r="B22" s="144" t="s">
        <v>105</v>
      </c>
      <c r="C22" s="28">
        <v>151910.97630562002</v>
      </c>
      <c r="D22" s="28">
        <v>186992.75197213001</v>
      </c>
      <c r="E22" s="28">
        <v>207922.44925977002</v>
      </c>
      <c r="F22" s="63"/>
      <c r="G22" s="145"/>
    </row>
    <row r="23" spans="1:8" x14ac:dyDescent="0.25">
      <c r="A23" s="143" t="s">
        <v>106</v>
      </c>
      <c r="B23" s="144" t="s">
        <v>91</v>
      </c>
      <c r="C23" s="28">
        <v>112476.54141000001</v>
      </c>
      <c r="D23" s="28">
        <v>146283.25548999998</v>
      </c>
      <c r="E23" s="28">
        <v>182089.37180999992</v>
      </c>
      <c r="F23" s="63"/>
      <c r="G23" s="145"/>
    </row>
    <row r="24" spans="1:8" x14ac:dyDescent="0.25">
      <c r="A24" s="143" t="s">
        <v>107</v>
      </c>
      <c r="B24" s="144" t="s">
        <v>93</v>
      </c>
      <c r="C24" s="28">
        <v>18896.422919999997</v>
      </c>
      <c r="D24" s="28">
        <v>23710.732809999998</v>
      </c>
      <c r="E24" s="28">
        <v>33316.440299999995</v>
      </c>
      <c r="F24" s="63"/>
      <c r="G24" s="145"/>
    </row>
    <row r="25" spans="1:8" x14ac:dyDescent="0.25">
      <c r="A25" s="148"/>
      <c r="B25" s="144"/>
      <c r="C25" s="64"/>
      <c r="D25" s="62"/>
      <c r="E25" s="23"/>
      <c r="F25" s="63"/>
      <c r="G25" s="145"/>
    </row>
    <row r="26" spans="1:8" x14ac:dyDescent="0.25">
      <c r="A26" s="149" t="s">
        <v>108</v>
      </c>
      <c r="B26" s="147"/>
      <c r="C26" s="159">
        <f>C7-C16</f>
        <v>-82649.754580000241</v>
      </c>
      <c r="D26" s="66">
        <f>D7-D16</f>
        <v>-311397.25162999943</v>
      </c>
      <c r="E26" s="33">
        <f>E7-E16</f>
        <v>-285539.39236000006</v>
      </c>
      <c r="F26" s="66">
        <f>E26-D26</f>
        <v>25857.859269999375</v>
      </c>
      <c r="G26" s="26">
        <f>F26/D26*100</f>
        <v>-8.3038174340483728</v>
      </c>
      <c r="H26" s="156" t="s">
        <v>14</v>
      </c>
    </row>
    <row r="27" spans="1:8" x14ac:dyDescent="0.25">
      <c r="A27" s="150"/>
      <c r="B27" s="151"/>
      <c r="C27" s="152"/>
      <c r="D27" s="160"/>
      <c r="E27" s="160"/>
      <c r="F27" s="154"/>
      <c r="G27" s="44"/>
    </row>
    <row r="28" spans="1:8" s="74" customFormat="1" ht="3.75" customHeight="1" x14ac:dyDescent="0.25">
      <c r="A28" s="115"/>
      <c r="B28" s="50"/>
      <c r="C28" s="50"/>
      <c r="D28" s="50"/>
      <c r="E28" s="50"/>
      <c r="F28" s="50"/>
      <c r="G28" s="50"/>
      <c r="H28" s="116"/>
    </row>
    <row r="29" spans="1:8" s="74" customFormat="1" x14ac:dyDescent="0.25">
      <c r="A29" s="118" t="s">
        <v>109</v>
      </c>
      <c r="B29" s="117"/>
      <c r="C29" s="117"/>
      <c r="D29" s="117"/>
      <c r="E29" s="117"/>
      <c r="F29" s="117"/>
      <c r="G29" s="117"/>
      <c r="H29" s="117"/>
    </row>
    <row r="30" spans="1:8" x14ac:dyDescent="0.25">
      <c r="C30" s="50"/>
      <c r="D30" s="50"/>
      <c r="E30" s="50"/>
    </row>
  </sheetData>
  <mergeCells count="10">
    <mergeCell ref="A1:G1"/>
    <mergeCell ref="A3:A6"/>
    <mergeCell ref="B3:B6"/>
    <mergeCell ref="C3:C5"/>
    <mergeCell ref="D3:D5"/>
    <mergeCell ref="E3:E5"/>
    <mergeCell ref="F3:G3"/>
    <mergeCell ref="F4:F5"/>
    <mergeCell ref="G4:G6"/>
    <mergeCell ref="C6:F6"/>
  </mergeCells>
  <pageMargins left="0.7" right="0.7" top="0.75" bottom="0.75" header="0.3" footer="0.3"/>
  <pageSetup paperSize="9" scale="85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CD74F-724C-430D-80E0-BC8A8F870D15}">
  <dimension ref="A1:K19"/>
  <sheetViews>
    <sheetView tabSelected="1" zoomScaleNormal="100" workbookViewId="0">
      <selection activeCell="D29" sqref="D29"/>
    </sheetView>
  </sheetViews>
  <sheetFormatPr defaultColWidth="9.140625" defaultRowHeight="12" x14ac:dyDescent="0.2"/>
  <cols>
    <col min="1" max="1" width="40.7109375" style="162" customWidth="1"/>
    <col min="2" max="5" width="12.7109375" style="46" customWidth="1"/>
    <col min="6" max="6" width="10.7109375" style="48" customWidth="1"/>
    <col min="7" max="16384" width="9.140625" style="162"/>
  </cols>
  <sheetData>
    <row r="1" spans="1:11" x14ac:dyDescent="0.2">
      <c r="A1" s="161" t="s">
        <v>112</v>
      </c>
      <c r="B1" s="161"/>
      <c r="C1" s="161"/>
      <c r="D1" s="161"/>
      <c r="E1" s="161"/>
      <c r="F1" s="161"/>
    </row>
    <row r="3" spans="1:11" ht="35.65" customHeight="1" x14ac:dyDescent="0.2">
      <c r="A3" s="163" t="s">
        <v>1</v>
      </c>
      <c r="B3" s="3" t="s">
        <v>49</v>
      </c>
      <c r="C3" s="3" t="s">
        <v>50</v>
      </c>
      <c r="D3" s="3" t="s">
        <v>51</v>
      </c>
      <c r="E3" s="4" t="s">
        <v>52</v>
      </c>
      <c r="F3" s="5"/>
    </row>
    <row r="4" spans="1:11" ht="14.25" customHeight="1" x14ac:dyDescent="0.2">
      <c r="A4" s="164"/>
      <c r="B4" s="53"/>
      <c r="C4" s="53"/>
      <c r="D4" s="53"/>
      <c r="E4" s="165" t="s">
        <v>6</v>
      </c>
      <c r="F4" s="166" t="s">
        <v>7</v>
      </c>
    </row>
    <row r="5" spans="1:11" ht="14.25" customHeight="1" x14ac:dyDescent="0.2">
      <c r="A5" s="164"/>
      <c r="B5" s="55"/>
      <c r="C5" s="55"/>
      <c r="D5" s="55"/>
      <c r="E5" s="167"/>
      <c r="F5" s="168"/>
    </row>
    <row r="6" spans="1:11" ht="11.45" customHeight="1" x14ac:dyDescent="0.2">
      <c r="A6" s="169"/>
      <c r="B6" s="170" t="s">
        <v>8</v>
      </c>
      <c r="C6" s="171"/>
      <c r="D6" s="171"/>
      <c r="E6" s="172"/>
      <c r="F6" s="173"/>
    </row>
    <row r="7" spans="1:11" x14ac:dyDescent="0.2">
      <c r="A7" s="174" t="s">
        <v>113</v>
      </c>
      <c r="B7" s="175">
        <f>SUM(B9:B14)</f>
        <v>9981084.0299999993</v>
      </c>
      <c r="C7" s="175">
        <f t="shared" ref="C7:D7" si="0">SUM(C9:C14)</f>
        <v>10992732.620000001</v>
      </c>
      <c r="D7" s="175">
        <f t="shared" si="0"/>
        <v>11929307.070000002</v>
      </c>
      <c r="E7" s="176">
        <f>D7-C7</f>
        <v>936574.45000000112</v>
      </c>
      <c r="F7" s="177">
        <f>E7/C7*100</f>
        <v>8.5199420596841637</v>
      </c>
      <c r="H7" s="178"/>
      <c r="I7" s="178"/>
      <c r="J7" s="179"/>
      <c r="K7" s="179"/>
    </row>
    <row r="8" spans="1:11" x14ac:dyDescent="0.2">
      <c r="A8" s="180" t="s">
        <v>114</v>
      </c>
      <c r="B8" s="181"/>
      <c r="C8" s="181"/>
      <c r="D8" s="181"/>
      <c r="E8" s="182"/>
      <c r="F8" s="183"/>
      <c r="H8" s="184"/>
      <c r="I8" s="184"/>
      <c r="J8" s="179"/>
      <c r="K8" s="179"/>
    </row>
    <row r="9" spans="1:11" x14ac:dyDescent="0.2">
      <c r="A9" s="185" t="s">
        <v>115</v>
      </c>
      <c r="B9" s="186">
        <v>548268</v>
      </c>
      <c r="C9" s="186">
        <v>664268</v>
      </c>
      <c r="D9" s="186">
        <v>792699</v>
      </c>
      <c r="E9" s="187">
        <f>D9-C9</f>
        <v>128431</v>
      </c>
      <c r="F9" s="183"/>
      <c r="G9" s="179"/>
      <c r="H9" s="188"/>
      <c r="I9" s="188"/>
      <c r="J9" s="179"/>
      <c r="K9" s="179"/>
    </row>
    <row r="10" spans="1:11" x14ac:dyDescent="0.2">
      <c r="A10" s="185" t="s">
        <v>116</v>
      </c>
      <c r="B10" s="186">
        <v>8743502.5999999996</v>
      </c>
      <c r="C10" s="186">
        <v>9585991.8000000007</v>
      </c>
      <c r="D10" s="186">
        <v>10529010.800000001</v>
      </c>
      <c r="E10" s="186">
        <f t="shared" ref="E10:E13" si="1">D10-C10</f>
        <v>943019</v>
      </c>
      <c r="F10" s="183"/>
      <c r="G10" s="179"/>
      <c r="H10" s="188"/>
      <c r="I10" s="188"/>
      <c r="J10" s="179"/>
      <c r="K10" s="179"/>
    </row>
    <row r="11" spans="1:11" x14ac:dyDescent="0.2">
      <c r="A11" s="185" t="s">
        <v>117</v>
      </c>
      <c r="B11" s="186">
        <v>328690.7</v>
      </c>
      <c r="C11" s="186">
        <v>322701.89999999997</v>
      </c>
      <c r="D11" s="186">
        <v>284926.8</v>
      </c>
      <c r="E11" s="187">
        <f t="shared" si="1"/>
        <v>-37775.099999999977</v>
      </c>
      <c r="F11" s="183"/>
      <c r="G11" s="179"/>
      <c r="H11" s="188"/>
      <c r="I11" s="188"/>
      <c r="J11" s="179"/>
      <c r="K11" s="179"/>
    </row>
    <row r="12" spans="1:11" x14ac:dyDescent="0.2">
      <c r="A12" s="185" t="s">
        <v>118</v>
      </c>
      <c r="B12" s="186">
        <v>492398.4</v>
      </c>
      <c r="C12" s="186">
        <v>570135.9</v>
      </c>
      <c r="D12" s="186">
        <v>490022.2</v>
      </c>
      <c r="E12" s="187">
        <f t="shared" si="1"/>
        <v>-80113.700000000012</v>
      </c>
      <c r="F12" s="183"/>
      <c r="G12" s="179"/>
      <c r="H12" s="188"/>
      <c r="I12" s="188"/>
      <c r="J12" s="179"/>
      <c r="K12" s="179"/>
    </row>
    <row r="13" spans="1:11" x14ac:dyDescent="0.2">
      <c r="A13" s="185" t="s">
        <v>119</v>
      </c>
      <c r="B13" s="187">
        <v>-236122.8</v>
      </c>
      <c r="C13" s="187">
        <v>-258399.4</v>
      </c>
      <c r="D13" s="187">
        <v>-281098.7</v>
      </c>
      <c r="E13" s="187">
        <f t="shared" si="1"/>
        <v>-22699.300000000017</v>
      </c>
      <c r="F13" s="183"/>
      <c r="G13" s="179"/>
      <c r="H13" s="189"/>
      <c r="I13" s="189"/>
      <c r="J13" s="179"/>
      <c r="K13" s="179"/>
    </row>
    <row r="14" spans="1:11" x14ac:dyDescent="0.2">
      <c r="A14" s="190" t="s">
        <v>120</v>
      </c>
      <c r="B14" s="191">
        <v>104347.13</v>
      </c>
      <c r="C14" s="191">
        <v>108034.42</v>
      </c>
      <c r="D14" s="191">
        <v>113746.97</v>
      </c>
      <c r="E14" s="192">
        <f>D14-C14</f>
        <v>5712.5500000000029</v>
      </c>
      <c r="F14" s="193"/>
      <c r="G14" s="179"/>
      <c r="H14" s="188"/>
      <c r="I14" s="188"/>
      <c r="J14" s="179"/>
      <c r="K14" s="179"/>
    </row>
    <row r="15" spans="1:11" ht="3.75" customHeight="1" x14ac:dyDescent="0.2"/>
    <row r="16" spans="1:11" s="195" customFormat="1" x14ac:dyDescent="0.2">
      <c r="A16" s="194" t="s">
        <v>47</v>
      </c>
      <c r="B16" s="46"/>
      <c r="C16" s="46"/>
      <c r="D16" s="46"/>
      <c r="E16" s="46"/>
      <c r="F16" s="48"/>
      <c r="G16" s="162"/>
    </row>
    <row r="17" spans="3:6" x14ac:dyDescent="0.2">
      <c r="C17" s="188"/>
      <c r="D17" s="188"/>
      <c r="E17" s="196"/>
      <c r="F17" s="196"/>
    </row>
    <row r="18" spans="3:6" x14ac:dyDescent="0.2">
      <c r="C18" s="189"/>
      <c r="D18" s="189"/>
      <c r="E18" s="196"/>
      <c r="F18" s="196"/>
    </row>
    <row r="19" spans="3:6" x14ac:dyDescent="0.2">
      <c r="C19" s="188"/>
      <c r="D19" s="188"/>
      <c r="E19" s="196"/>
      <c r="F19" s="196"/>
    </row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2026-07-24T10:18:55Z</dcterms:created>
  <dcterms:modified xsi:type="dcterms:W3CDTF">2026-07-24T10:22:23Z</dcterms:modified>
</cp:coreProperties>
</file>