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Gov Fin Dat (Joseph)/Gov Fin Dat_Jan-Jun 2026/"/>
    </mc:Choice>
  </mc:AlternateContent>
  <xr:revisionPtr revIDLastSave="0" documentId="8_{2395ACEB-F804-4527-B7CC-44760079144B}" xr6:coauthVersionLast="47" xr6:coauthVersionMax="47" xr10:uidLastSave="{00000000-0000-0000-0000-000000000000}"/>
  <bookViews>
    <workbookView xWindow="-120" yWindow="-120" windowWidth="20730" windowHeight="11040" xr2:uid="{EA7ACF03-E61C-4595-8550-4297A6BDB305}"/>
  </bookViews>
  <sheets>
    <sheet name="Table 1" sheetId="1" r:id="rId1"/>
  </sheets>
  <externalReferences>
    <externalReference r:id="rId2"/>
  </externalReferences>
  <definedNames>
    <definedName name="_xlnm.Criteria">#REF!</definedName>
    <definedName name="_xlnm.Database">#REF!</definedName>
    <definedName name="e">#REF!</definedName>
    <definedName name="_xlnm.Extract">#REF!</definedName>
    <definedName name="pages">#REF!</definedName>
    <definedName name="sum">#REF!</definedName>
    <definedName name="t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1" i="1" l="1" a="1"/>
  <c r="E51" i="1" s="1"/>
  <c r="E50" i="1" a="1"/>
  <c r="E50" i="1" s="1"/>
  <c r="E49" i="1" a="1"/>
  <c r="E49" i="1" s="1"/>
  <c r="E48" i="1"/>
  <c r="E42" i="1" a="1"/>
  <c r="E42" i="1" s="1"/>
  <c r="E35" i="1" a="1"/>
  <c r="E35" i="1" s="1"/>
  <c r="F35" i="1" s="1"/>
  <c r="E33" i="1" a="1"/>
  <c r="E33" i="1" s="1"/>
  <c r="F33" i="1" s="1"/>
  <c r="E31" i="1"/>
  <c r="E31" i="1" a="1"/>
  <c r="E30" i="1" a="1"/>
  <c r="E30" i="1" s="1"/>
  <c r="E29" i="1"/>
  <c r="E29" i="1" a="1"/>
  <c r="E28" i="1" a="1"/>
  <c r="E28" i="1" s="1"/>
  <c r="D27" i="1"/>
  <c r="D25" i="1" s="1"/>
  <c r="C27" i="1"/>
  <c r="E27" i="1" s="1" a="1"/>
  <c r="E27" i="1" s="1"/>
  <c r="F27" i="1" s="1"/>
  <c r="B27" i="1"/>
  <c r="B25" i="1"/>
  <c r="E23" i="1"/>
  <c r="E23" i="1" a="1"/>
  <c r="E22" i="1" a="1"/>
  <c r="E22" i="1" s="1"/>
  <c r="E21" i="1"/>
  <c r="E21" i="1" a="1"/>
  <c r="E20" i="1" a="1"/>
  <c r="E20" i="1" s="1"/>
  <c r="E19" i="1"/>
  <c r="E19" i="1" a="1"/>
  <c r="E18" i="1" a="1"/>
  <c r="E18" i="1" s="1"/>
  <c r="E17" i="1" a="1"/>
  <c r="E17" i="1" s="1"/>
  <c r="E16" i="1" a="1"/>
  <c r="E16" i="1" s="1"/>
  <c r="E15" i="1"/>
  <c r="E15" i="1" a="1"/>
  <c r="E14" i="1" a="1"/>
  <c r="E14" i="1" s="1"/>
  <c r="E13" i="1" a="1"/>
  <c r="E13" i="1" s="1"/>
  <c r="E12" i="1" a="1"/>
  <c r="E12" i="1" s="1"/>
  <c r="E11" i="1"/>
  <c r="E11" i="1" a="1"/>
  <c r="E10" i="1" a="1"/>
  <c r="E10" i="1" s="1"/>
  <c r="E9" i="1" a="1"/>
  <c r="E9" i="1" s="1"/>
  <c r="E8" i="1" a="1"/>
  <c r="E8" i="1" s="1"/>
  <c r="D7" i="1"/>
  <c r="D37" i="1" s="1"/>
  <c r="C7" i="1"/>
  <c r="E7" i="1" s="1"/>
  <c r="F7" i="1" s="1"/>
  <c r="B7" i="1"/>
  <c r="B37" i="1" s="1"/>
  <c r="C25" i="1" l="1"/>
  <c r="E25" i="1" s="1" a="1"/>
  <c r="E25" i="1" s="1"/>
  <c r="F25" i="1" s="1"/>
  <c r="C37" i="1" l="1"/>
  <c r="E37" i="1" s="1" a="1"/>
  <c r="E37" i="1" s="1"/>
  <c r="F3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<sst xmlns="http://schemas.openxmlformats.org/spreadsheetml/2006/main" count="66" uniqueCount="48">
  <si>
    <t>Table 1.  Revenue/Expenditure categories by period and description</t>
  </si>
  <si>
    <t>Description</t>
  </si>
  <si>
    <t>Jan-June      2024</t>
  </si>
  <si>
    <t>Jan-June      2025</t>
  </si>
  <si>
    <t>Jan-June      2026</t>
  </si>
  <si>
    <t>Jan- June 2026 /                       Jan-June 2025</t>
  </si>
  <si>
    <t>Change</t>
  </si>
  <si>
    <t>% change</t>
  </si>
  <si>
    <t>€ 000</t>
  </si>
  <si>
    <t>(a) Total Recurrent Revenue</t>
  </si>
  <si>
    <t xml:space="preserve">     Customs and Excise Duties</t>
  </si>
  <si>
    <t xml:space="preserve">     Licences, Taxes and Fines</t>
  </si>
  <si>
    <t xml:space="preserve">     Income Tax</t>
  </si>
  <si>
    <t xml:space="preserve">     Value Added Tax</t>
  </si>
  <si>
    <t xml:space="preserve"> </t>
  </si>
  <si>
    <t xml:space="preserve">     Fees of Office</t>
  </si>
  <si>
    <t xml:space="preserve">     Sales-Goods</t>
  </si>
  <si>
    <t xml:space="preserve">     Sales-Services</t>
  </si>
  <si>
    <t xml:space="preserve">     Sales-Others</t>
  </si>
  <si>
    <t xml:space="preserve">     Reimbursements</t>
  </si>
  <si>
    <t xml:space="preserve">     Central Bank of Malta</t>
  </si>
  <si>
    <t>-</t>
  </si>
  <si>
    <t xml:space="preserve">     Rents</t>
  </si>
  <si>
    <t xml:space="preserve">     Dividends on Investment</t>
  </si>
  <si>
    <t xml:space="preserve">     Interest on loans made by Government</t>
  </si>
  <si>
    <t xml:space="preserve">     Social Security</t>
  </si>
  <si>
    <t xml:space="preserve">     Grants</t>
  </si>
  <si>
    <t xml:space="preserve">     Miscellaneous Receipts</t>
  </si>
  <si>
    <t>(b) Total Expenditure</t>
  </si>
  <si>
    <t>Recurrent Expenditure</t>
  </si>
  <si>
    <t>Personal Emoluments</t>
  </si>
  <si>
    <t>Operational and Maintenance Expenses</t>
  </si>
  <si>
    <t>Programmes and Initiatives</t>
  </si>
  <si>
    <t>Contributions to Government Entities</t>
  </si>
  <si>
    <t>Interest</t>
  </si>
  <si>
    <t>Capital Expenditure</t>
  </si>
  <si>
    <t>(a-b) Consolidated Fund Surplus/Deficit</t>
  </si>
  <si>
    <t>(c) Financial Transactions</t>
  </si>
  <si>
    <t>Revenue</t>
  </si>
  <si>
    <t>Loans</t>
  </si>
  <si>
    <t>Repayment of Loans</t>
  </si>
  <si>
    <t>Receipts from Sale of Shares</t>
  </si>
  <si>
    <t>Other extraordinary receipts</t>
  </si>
  <si>
    <t>Expenditure</t>
  </si>
  <si>
    <t>Contribution to Sinking Fund</t>
  </si>
  <si>
    <t>Equity Acquisition</t>
  </si>
  <si>
    <t>Repayment of Loan</t>
  </si>
  <si>
    <t>Note: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</si>
</sst>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_ ;\-#,##0.0\ "/>
    <numFmt numFmtId="165" formatCode="\ @"/>
    <numFmt numFmtId="166" formatCode="#,##0.0"/>
    <numFmt numFmtId="167" formatCode="_-* #,##0.0_-;\-* #,##0.0_-;_-* &quot;-&quot;??_-;_-@_-"/>
    <numFmt numFmtId="168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 indent="1"/>
    </xf>
    <xf numFmtId="17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right" vertical="center" wrapText="1" inden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righ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49" fontId="3" fillId="0" borderId="3" xfId="0" quotePrefix="1" applyNumberFormat="1" applyFont="1" applyBorder="1" applyAlignment="1">
      <alignment horizontal="center" vertical="center" wrapText="1"/>
    </xf>
    <xf numFmtId="49" fontId="3" fillId="0" borderId="4" xfId="0" quotePrefix="1" applyNumberFormat="1" applyFont="1" applyBorder="1" applyAlignment="1">
      <alignment horizontal="center" vertical="center" wrapText="1"/>
    </xf>
    <xf numFmtId="49" fontId="3" fillId="0" borderId="11" xfId="0" quotePrefix="1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center" indent="1"/>
    </xf>
    <xf numFmtId="3" fontId="2" fillId="0" borderId="6" xfId="1" applyNumberFormat="1" applyFont="1" applyFill="1" applyBorder="1" applyAlignment="1">
      <alignment horizontal="right" vertical="center" indent="1"/>
    </xf>
    <xf numFmtId="3" fontId="2" fillId="0" borderId="0" xfId="1" applyNumberFormat="1" applyFont="1" applyFill="1" applyAlignment="1">
      <alignment horizontal="right" vertical="center" indent="1"/>
    </xf>
    <xf numFmtId="164" fontId="2" fillId="0" borderId="9" xfId="1" applyNumberFormat="1" applyFont="1" applyBorder="1" applyAlignment="1">
      <alignment horizontal="right" vertical="center" indent="1"/>
    </xf>
    <xf numFmtId="3" fontId="0" fillId="0" borderId="0" xfId="0" applyNumberFormat="1"/>
    <xf numFmtId="165" fontId="3" fillId="0" borderId="5" xfId="0" applyNumberFormat="1" applyFont="1" applyBorder="1" applyAlignment="1">
      <alignment vertical="center"/>
    </xf>
    <xf numFmtId="3" fontId="3" fillId="0" borderId="5" xfId="1" applyNumberFormat="1" applyFont="1" applyFill="1" applyBorder="1" applyAlignment="1">
      <alignment horizontal="right" vertical="center" indent="1"/>
    </xf>
    <xf numFmtId="3" fontId="3" fillId="0" borderId="0" xfId="1" applyNumberFormat="1" applyFont="1" applyFill="1" applyAlignment="1">
      <alignment horizontal="right" vertical="center" indent="1"/>
    </xf>
    <xf numFmtId="166" fontId="3" fillId="0" borderId="9" xfId="1" applyNumberFormat="1" applyFont="1" applyBorder="1" applyAlignment="1">
      <alignment horizontal="right" vertical="center" indent="1"/>
    </xf>
    <xf numFmtId="166" fontId="2" fillId="0" borderId="9" xfId="1" applyNumberFormat="1" applyFont="1" applyBorder="1" applyAlignment="1">
      <alignment horizontal="right" vertical="center" indent="1"/>
    </xf>
    <xf numFmtId="165" fontId="4" fillId="0" borderId="5" xfId="0" applyNumberFormat="1" applyFont="1" applyBorder="1" applyAlignment="1">
      <alignment vertical="center"/>
    </xf>
    <xf numFmtId="3" fontId="3" fillId="0" borderId="6" xfId="1" applyNumberFormat="1" applyFont="1" applyFill="1" applyBorder="1" applyAlignment="1">
      <alignment horizontal="right" vertical="center" indent="1"/>
    </xf>
    <xf numFmtId="165" fontId="3" fillId="0" borderId="5" xfId="0" applyNumberFormat="1" applyFont="1" applyBorder="1" applyAlignment="1">
      <alignment horizontal="left" vertical="center" indent="1"/>
    </xf>
    <xf numFmtId="165" fontId="3" fillId="0" borderId="5" xfId="0" applyNumberFormat="1" applyFont="1" applyBorder="1" applyAlignment="1">
      <alignment horizontal="left" vertical="center" wrapText="1" indent="1"/>
    </xf>
    <xf numFmtId="3" fontId="3" fillId="0" borderId="5" xfId="1" applyNumberFormat="1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left" vertical="center" indent="1"/>
    </xf>
    <xf numFmtId="3" fontId="5" fillId="0" borderId="5" xfId="1" applyNumberFormat="1" applyFont="1" applyFill="1" applyBorder="1" applyAlignment="1">
      <alignment horizontal="right" vertical="center" indent="1"/>
    </xf>
    <xf numFmtId="3" fontId="5" fillId="0" borderId="0" xfId="1" applyNumberFormat="1" applyFont="1" applyFill="1" applyAlignment="1">
      <alignment horizontal="right" vertical="center" indent="1"/>
    </xf>
    <xf numFmtId="167" fontId="5" fillId="0" borderId="9" xfId="1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left" vertical="center" indent="1"/>
    </xf>
    <xf numFmtId="3" fontId="4" fillId="0" borderId="0" xfId="0" applyNumberFormat="1" applyFont="1" applyAlignment="1">
      <alignment horizontal="left" vertical="center" indent="1"/>
    </xf>
    <xf numFmtId="3" fontId="3" fillId="0" borderId="5" xfId="0" applyNumberFormat="1" applyFont="1" applyBorder="1" applyAlignment="1">
      <alignment horizontal="left" vertical="center" indent="1"/>
    </xf>
    <xf numFmtId="3" fontId="6" fillId="0" borderId="6" xfId="1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vertical="center" indent="1"/>
    </xf>
    <xf numFmtId="3" fontId="3" fillId="0" borderId="10" xfId="0" applyNumberFormat="1" applyFont="1" applyBorder="1" applyAlignment="1">
      <alignment horizontal="left" vertical="center" indent="1"/>
    </xf>
    <xf numFmtId="3" fontId="6" fillId="0" borderId="8" xfId="1" applyNumberFormat="1" applyFont="1" applyBorder="1" applyAlignment="1">
      <alignment horizontal="right" vertical="center" indent="1"/>
    </xf>
    <xf numFmtId="3" fontId="3" fillId="0" borderId="8" xfId="1" applyNumberFormat="1" applyFont="1" applyBorder="1" applyAlignment="1">
      <alignment horizontal="right" vertical="center" indent="1"/>
    </xf>
    <xf numFmtId="167" fontId="5" fillId="0" borderId="12" xfId="1" applyNumberFormat="1" applyFont="1" applyBorder="1" applyAlignment="1">
      <alignment horizontal="right" vertical="center" indent="1"/>
    </xf>
    <xf numFmtId="0" fontId="3" fillId="0" borderId="0" xfId="0" applyFont="1"/>
    <xf numFmtId="168" fontId="3" fillId="0" borderId="0" xfId="1" applyNumberFormat="1" applyFont="1"/>
    <xf numFmtId="3" fontId="3" fillId="0" borderId="0" xfId="1" applyNumberFormat="1" applyFont="1"/>
    <xf numFmtId="167" fontId="3" fillId="0" borderId="0" xfId="1" applyNumberFormat="1" applyFont="1"/>
    <xf numFmtId="0" fontId="7" fillId="0" borderId="0" xfId="0" applyFont="1"/>
    <xf numFmtId="168" fontId="3" fillId="0" borderId="0" xfId="1" applyNumberFormat="1" applyFont="1" applyFill="1"/>
    <xf numFmtId="3" fontId="3" fillId="0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Gov%20Fin%20Dat%20(Joseph)/Gov%20Fin%20Dat_Jan-Jun%202026/NR%20137%202026.xlsx" TargetMode="External"/><Relationship Id="rId2" Type="http://schemas.microsoft.com/office/2019/04/relationships/externalLinkLongPath" Target="NR%20137%202026.xlsx?EC1B95D0" TargetMode="External"/><Relationship Id="rId1" Type="http://schemas.openxmlformats.org/officeDocument/2006/relationships/externalLinkPath" Target="file:///\\EC1B95D0\NR%20137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ts"/>
      <sheetName val="Commentary"/>
      <sheetName val="Table 1"/>
      <sheetName val="Table 2"/>
      <sheetName val="Table 3"/>
      <sheetName val="Table 4"/>
      <sheetName val="Table 5"/>
      <sheetName val="Table 6"/>
      <sheetName val="Charts 1-3"/>
      <sheetName val="Method Notes"/>
      <sheetName val="Char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5245-2503-4536-9584-A8492F949967}">
  <dimension ref="A1:I55"/>
  <sheetViews>
    <sheetView tabSelected="1" zoomScale="115" zoomScaleNormal="115" workbookViewId="0">
      <pane xSplit="1" ySplit="5" topLeftCell="B24" activePane="bottomRight" state="frozen"/>
      <selection activeCell="D29" sqref="D29"/>
      <selection pane="topRight" activeCell="D29" sqref="D29"/>
      <selection pane="bottomLeft" activeCell="D29" sqref="D29"/>
      <selection pane="bottomRight" activeCell="D29" sqref="D29"/>
    </sheetView>
  </sheetViews>
  <sheetFormatPr defaultRowHeight="15" x14ac:dyDescent="0.25"/>
  <cols>
    <col min="1" max="1" width="35.7109375" style="45" customWidth="1"/>
    <col min="2" max="2" width="11.28515625" style="46" customWidth="1"/>
    <col min="3" max="3" width="11.28515625" style="47" customWidth="1"/>
    <col min="4" max="4" width="11.28515625" style="46" customWidth="1"/>
    <col min="5" max="5" width="10.7109375" style="46" customWidth="1"/>
    <col min="6" max="6" width="10.7109375" style="48" customWidth="1"/>
  </cols>
  <sheetData>
    <row r="1" spans="1:9" x14ac:dyDescent="0.25">
      <c r="A1" s="1" t="s">
        <v>0</v>
      </c>
      <c r="B1" s="1"/>
      <c r="C1" s="1"/>
      <c r="D1" s="1"/>
      <c r="E1" s="1"/>
      <c r="F1" s="1"/>
    </row>
    <row r="3" spans="1:9" ht="35.65" customHeight="1" x14ac:dyDescent="0.25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5"/>
    </row>
    <row r="4" spans="1:9" x14ac:dyDescent="0.25">
      <c r="A4" s="6"/>
      <c r="B4" s="7"/>
      <c r="C4" s="7"/>
      <c r="D4" s="7"/>
      <c r="E4" s="8" t="s">
        <v>6</v>
      </c>
      <c r="F4" s="9" t="s">
        <v>7</v>
      </c>
    </row>
    <row r="5" spans="1:9" x14ac:dyDescent="0.25">
      <c r="A5" s="6"/>
      <c r="B5" s="10"/>
      <c r="C5" s="10"/>
      <c r="D5" s="10"/>
      <c r="E5" s="10"/>
      <c r="F5" s="11"/>
    </row>
    <row r="6" spans="1:9" x14ac:dyDescent="0.25">
      <c r="A6" s="12"/>
      <c r="B6" s="13" t="s">
        <v>8</v>
      </c>
      <c r="C6" s="14"/>
      <c r="D6" s="14"/>
      <c r="E6" s="15"/>
      <c r="F6" s="16"/>
    </row>
    <row r="7" spans="1:9" x14ac:dyDescent="0.25">
      <c r="A7" s="17" t="s">
        <v>9</v>
      </c>
      <c r="B7" s="18">
        <f>SUM(B8:B23)</f>
        <v>3404611.8456699997</v>
      </c>
      <c r="C7" s="18">
        <f>SUM(C8:C23)</f>
        <v>3474246.3670199998</v>
      </c>
      <c r="D7" s="18">
        <f>SUM(D8:D23)</f>
        <v>4155217.3500600006</v>
      </c>
      <c r="E7" s="19">
        <f t="shared" ref="E7" si="0">D7-C7</f>
        <v>680970.98304000078</v>
      </c>
      <c r="F7" s="20">
        <f>E7/C7*100</f>
        <v>19.600538105307049</v>
      </c>
      <c r="H7" s="21"/>
      <c r="I7" s="21"/>
    </row>
    <row r="8" spans="1:9" x14ac:dyDescent="0.25">
      <c r="A8" s="22" t="s">
        <v>10</v>
      </c>
      <c r="B8" s="23">
        <v>118499.61143</v>
      </c>
      <c r="C8" s="23">
        <v>158099.21245000002</v>
      </c>
      <c r="D8" s="23">
        <v>157394.55572999999</v>
      </c>
      <c r="E8" s="24" cm="1">
        <f t="array" ref="E8">_xlfn.IFS(C8="-",D8,D8="-",-C8,AND(C8="-",D8="-"),"-",AND(C8&lt;&gt;"-",D8&lt;&gt;"-"),D8-C8)</f>
        <v>-704.65672000002814</v>
      </c>
      <c r="F8" s="25"/>
      <c r="H8" s="21"/>
      <c r="I8" s="21"/>
    </row>
    <row r="9" spans="1:9" x14ac:dyDescent="0.25">
      <c r="A9" s="22" t="s">
        <v>11</v>
      </c>
      <c r="B9" s="23">
        <v>210632.57934999996</v>
      </c>
      <c r="C9" s="23">
        <v>223896.85920999997</v>
      </c>
      <c r="D9" s="23">
        <v>249391.98449999999</v>
      </c>
      <c r="E9" s="24" cm="1">
        <f t="array" ref="E9">_xlfn.IFS(C9="-",D9,D9="-",-C9,AND(C9="-",D9="-"),"-",AND(C9&lt;&gt;"-",D9&lt;&gt;"-"),D9-C9)</f>
        <v>25495.125290000025</v>
      </c>
      <c r="F9" s="25"/>
      <c r="H9" s="21"/>
      <c r="I9" s="21"/>
    </row>
    <row r="10" spans="1:9" x14ac:dyDescent="0.25">
      <c r="A10" s="22" t="s">
        <v>12</v>
      </c>
      <c r="B10" s="23">
        <v>1379049.5334099999</v>
      </c>
      <c r="C10" s="23">
        <v>1405872.3875899999</v>
      </c>
      <c r="D10" s="23">
        <v>1693620.09565</v>
      </c>
      <c r="E10" s="24" cm="1">
        <f t="array" ref="E10">_xlfn.IFS(C10="-",D10,D10="-",-C10,AND(C10="-",D10="-"),"-",AND(C10&lt;&gt;"-",D10&lt;&gt;"-"),D10-C10)</f>
        <v>287747.70806000009</v>
      </c>
      <c r="F10" s="25"/>
      <c r="H10" s="21"/>
      <c r="I10" s="21"/>
    </row>
    <row r="11" spans="1:9" x14ac:dyDescent="0.25">
      <c r="A11" s="22" t="s">
        <v>13</v>
      </c>
      <c r="B11" s="23">
        <v>719404.86263999983</v>
      </c>
      <c r="C11" s="23">
        <v>701182.84668000008</v>
      </c>
      <c r="D11" s="23">
        <v>838558.18539999996</v>
      </c>
      <c r="E11" s="24" cm="1">
        <f t="array" ref="E11">_xlfn.IFS(C11="-",D11,D11="-",-C11,AND(C11="-",D11="-"),"-",AND(C11&lt;&gt;"-",D11&lt;&gt;"-"),D11-C11)</f>
        <v>137375.33871999988</v>
      </c>
      <c r="F11" s="25" t="s">
        <v>14</v>
      </c>
      <c r="H11" s="21"/>
      <c r="I11" s="21"/>
    </row>
    <row r="12" spans="1:9" x14ac:dyDescent="0.25">
      <c r="A12" s="22" t="s">
        <v>15</v>
      </c>
      <c r="B12" s="23">
        <v>56321.735040000007</v>
      </c>
      <c r="C12" s="23">
        <v>61287.837019999999</v>
      </c>
      <c r="D12" s="23">
        <v>47472.891480000006</v>
      </c>
      <c r="E12" s="24" cm="1">
        <f t="array" ref="E12">_xlfn.IFS(C12="-",D12,D12="-",-C12,AND(C12="-",D12="-"),"-",AND(C12&lt;&gt;"-",D12&lt;&gt;"-"),D12-C12)</f>
        <v>-13814.945539999993</v>
      </c>
      <c r="F12" s="25"/>
      <c r="H12" s="21"/>
      <c r="I12" s="21"/>
    </row>
    <row r="13" spans="1:9" x14ac:dyDescent="0.25">
      <c r="A13" s="22" t="s">
        <v>16</v>
      </c>
      <c r="B13" s="23">
        <v>1148.15246</v>
      </c>
      <c r="C13" s="23">
        <v>950.96481999999992</v>
      </c>
      <c r="D13" s="23">
        <v>2323.0220899999999</v>
      </c>
      <c r="E13" s="24" cm="1">
        <f t="array" ref="E13">_xlfn.IFS(C13="-",D13,D13="-",-C13,AND(C13="-",D13="-"),"-",AND(C13&lt;&gt;"-",D13&lt;&gt;"-"),D13-C13)</f>
        <v>1372.05727</v>
      </c>
      <c r="F13" s="25"/>
      <c r="H13" s="21"/>
      <c r="I13" s="21"/>
    </row>
    <row r="14" spans="1:9" x14ac:dyDescent="0.25">
      <c r="A14" s="22" t="s">
        <v>17</v>
      </c>
      <c r="B14" s="23">
        <v>21251.563969999999</v>
      </c>
      <c r="C14" s="23">
        <v>22225.010169999998</v>
      </c>
      <c r="D14" s="23">
        <v>30300.342290000004</v>
      </c>
      <c r="E14" s="24" cm="1">
        <f t="array" ref="E14">_xlfn.IFS(C14="-",D14,D14="-",-C14,AND(C14="-",D14="-"),"-",AND(C14&lt;&gt;"-",D14&lt;&gt;"-"),D14-C14)</f>
        <v>8075.3321200000064</v>
      </c>
      <c r="F14" s="25"/>
      <c r="H14" s="21"/>
      <c r="I14" s="21"/>
    </row>
    <row r="15" spans="1:9" x14ac:dyDescent="0.25">
      <c r="A15" s="22" t="s">
        <v>18</v>
      </c>
      <c r="B15" s="23">
        <v>17108.87514</v>
      </c>
      <c r="C15" s="23">
        <v>24624.205389999999</v>
      </c>
      <c r="D15" s="23">
        <v>23722.014450000002</v>
      </c>
      <c r="E15" s="24" cm="1">
        <f t="array" ref="E15">_xlfn.IFS(C15="-",D15,D15="-",-C15,AND(C15="-",D15="-"),"-",AND(C15&lt;&gt;"-",D15&lt;&gt;"-"),D15-C15)</f>
        <v>-902.19093999999677</v>
      </c>
      <c r="F15" s="25"/>
      <c r="H15" s="21"/>
      <c r="I15" s="21"/>
    </row>
    <row r="16" spans="1:9" x14ac:dyDescent="0.25">
      <c r="A16" s="22" t="s">
        <v>19</v>
      </c>
      <c r="B16" s="23">
        <v>1703.57791</v>
      </c>
      <c r="C16" s="23">
        <v>13392.094010000003</v>
      </c>
      <c r="D16" s="23">
        <v>11315.309519999999</v>
      </c>
      <c r="E16" s="24" cm="1">
        <f t="array" ref="E16">_xlfn.IFS(C16="-",D16,D16="-",-C16,AND(C16="-",D16="-"),"-",AND(C16&lt;&gt;"-",D16&lt;&gt;"-"),D16-C16)</f>
        <v>-2076.7844900000036</v>
      </c>
      <c r="F16" s="25"/>
      <c r="H16" s="21"/>
      <c r="I16" s="21"/>
    </row>
    <row r="17" spans="1:9" x14ac:dyDescent="0.25">
      <c r="A17" s="22" t="s">
        <v>20</v>
      </c>
      <c r="B17" s="23" t="s">
        <v>21</v>
      </c>
      <c r="C17" s="23" t="s">
        <v>21</v>
      </c>
      <c r="D17" s="23">
        <v>10000</v>
      </c>
      <c r="E17" s="24" cm="1">
        <f t="array" ref="E17">_xlfn.IFS(C17="-",D17,D17="-",-C17,AND(C17="-",D17="-"),"-",AND(C17&lt;&gt;"-",D17&lt;&gt;"-"),D17-C17)</f>
        <v>10000</v>
      </c>
      <c r="F17" s="25"/>
      <c r="H17" s="21"/>
      <c r="I17" s="21"/>
    </row>
    <row r="18" spans="1:9" x14ac:dyDescent="0.25">
      <c r="A18" s="22" t="s">
        <v>22</v>
      </c>
      <c r="B18" s="23">
        <v>14391.546600000001</v>
      </c>
      <c r="C18" s="23">
        <v>18302.08239</v>
      </c>
      <c r="D18" s="23">
        <v>24058.597989999998</v>
      </c>
      <c r="E18" s="24" cm="1">
        <f t="array" ref="E18">_xlfn.IFS(C18="-",D18,D18="-",-C18,AND(C18="-",D18="-"),"-",AND(C18&lt;&gt;"-",D18&lt;&gt;"-"),D18-C18)</f>
        <v>5756.5155999999988</v>
      </c>
      <c r="F18" s="25"/>
      <c r="H18" s="21"/>
      <c r="I18" s="21"/>
    </row>
    <row r="19" spans="1:9" x14ac:dyDescent="0.25">
      <c r="A19" s="22" t="s">
        <v>23</v>
      </c>
      <c r="B19" s="23">
        <v>15908.426719999999</v>
      </c>
      <c r="C19" s="23">
        <v>11997.1988</v>
      </c>
      <c r="D19" s="23">
        <v>19487.33397</v>
      </c>
      <c r="E19" s="24" cm="1">
        <f t="array" ref="E19">_xlfn.IFS(C19="-",D19,D19="-",-C19,AND(C19="-",D19="-"),"-",AND(C19&lt;&gt;"-",D19&lt;&gt;"-"),D19-C19)</f>
        <v>7490.1351699999996</v>
      </c>
      <c r="F19" s="25"/>
      <c r="H19" s="21"/>
      <c r="I19" s="21"/>
    </row>
    <row r="20" spans="1:9" x14ac:dyDescent="0.25">
      <c r="A20" s="22" t="s">
        <v>24</v>
      </c>
      <c r="B20" s="23">
        <v>843.5621799999999</v>
      </c>
      <c r="C20" s="23">
        <v>486.71683999999999</v>
      </c>
      <c r="D20" s="23">
        <v>161.16708</v>
      </c>
      <c r="E20" s="24" cm="1">
        <f t="array" ref="E20">_xlfn.IFS(C20="-",D20,D20="-",-C20,AND(C20="-",D20="-"),"-",AND(C20&lt;&gt;"-",D20&lt;&gt;"-"),D20-C20)</f>
        <v>-325.54975999999999</v>
      </c>
      <c r="F20" s="25"/>
      <c r="H20" s="21"/>
      <c r="I20" s="21"/>
    </row>
    <row r="21" spans="1:9" x14ac:dyDescent="0.25">
      <c r="A21" s="22" t="s">
        <v>25</v>
      </c>
      <c r="B21" s="23">
        <v>692431.86906000006</v>
      </c>
      <c r="C21" s="23">
        <v>773170.53130999999</v>
      </c>
      <c r="D21" s="23">
        <v>829301.57103999995</v>
      </c>
      <c r="E21" s="24" cm="1">
        <f t="array" ref="E21">_xlfn.IFS(C21="-",D21,D21="-",-C21,AND(C21="-",D21="-"),"-",AND(C21&lt;&gt;"-",D21&lt;&gt;"-"),D21-C21)</f>
        <v>56131.03972999996</v>
      </c>
      <c r="F21" s="25"/>
      <c r="H21" s="21"/>
      <c r="I21" s="21"/>
    </row>
    <row r="22" spans="1:9" x14ac:dyDescent="0.25">
      <c r="A22" s="22" t="s">
        <v>26</v>
      </c>
      <c r="B22" s="23">
        <v>130185.88984000002</v>
      </c>
      <c r="C22" s="23">
        <v>43599.26152</v>
      </c>
      <c r="D22" s="23">
        <v>200448.51319</v>
      </c>
      <c r="E22" s="24" cm="1">
        <f t="array" ref="E22">_xlfn.IFS(C22="-",D22,D22="-",-C22,AND(C22="-",D22="-"),"-",AND(C22&lt;&gt;"-",D22&lt;&gt;"-"),D22-C22)</f>
        <v>156849.25167</v>
      </c>
      <c r="F22" s="25"/>
      <c r="H22" s="21"/>
      <c r="I22" s="21"/>
    </row>
    <row r="23" spans="1:9" x14ac:dyDescent="0.25">
      <c r="A23" s="22" t="s">
        <v>27</v>
      </c>
      <c r="B23" s="23">
        <v>25730.059919999985</v>
      </c>
      <c r="C23" s="23">
        <v>15159.158820000001</v>
      </c>
      <c r="D23" s="23">
        <v>17661.765680000008</v>
      </c>
      <c r="E23" s="24" cm="1">
        <f t="array" ref="E23">_xlfn.IFS(C23="-",D23,D23="-",-C23,AND(C23="-",D23="-"),"-",AND(C23&lt;&gt;"-",D23&lt;&gt;"-"),D23-C23)</f>
        <v>2502.6068600000071</v>
      </c>
      <c r="F23" s="25"/>
      <c r="H23" s="21"/>
      <c r="I23" s="21"/>
    </row>
    <row r="24" spans="1:9" x14ac:dyDescent="0.25">
      <c r="A24" s="22"/>
      <c r="B24" s="23"/>
      <c r="C24" s="23"/>
      <c r="D24" s="23"/>
      <c r="E24" s="24"/>
      <c r="F24" s="25"/>
      <c r="H24" s="21"/>
      <c r="I24" s="21"/>
    </row>
    <row r="25" spans="1:9" x14ac:dyDescent="0.25">
      <c r="A25" s="17" t="s">
        <v>28</v>
      </c>
      <c r="B25" s="18">
        <f>SUM(B27,B33,B35)</f>
        <v>3494502.9138100003</v>
      </c>
      <c r="C25" s="18">
        <f>SUM(C27,C33,C35)</f>
        <v>3931695.468580001</v>
      </c>
      <c r="D25" s="18">
        <f>SUM(D27,D33,D35)</f>
        <v>4618746.3149099993</v>
      </c>
      <c r="E25" s="19" cm="1">
        <f t="array" ref="E25">_xlfn.IFS(C25="-",D25,D25="-",-C25,AND(C25="-",D25="-"),"-",AND(C25&lt;&gt;"-",D25&lt;&gt;"-"),D25-C25)</f>
        <v>687050.84632999822</v>
      </c>
      <c r="F25" s="26">
        <f>E25/C25*100</f>
        <v>17.474670961180479</v>
      </c>
      <c r="H25" s="21"/>
      <c r="I25" s="21"/>
    </row>
    <row r="26" spans="1:9" x14ac:dyDescent="0.25">
      <c r="A26" s="22"/>
      <c r="B26" s="23"/>
      <c r="C26" s="23"/>
      <c r="D26" s="23"/>
      <c r="E26" s="24"/>
      <c r="F26" s="25"/>
      <c r="H26" s="21"/>
      <c r="I26" s="21"/>
    </row>
    <row r="27" spans="1:9" x14ac:dyDescent="0.25">
      <c r="A27" s="27" t="s">
        <v>29</v>
      </c>
      <c r="B27" s="28">
        <f>SUM(B28:B31)</f>
        <v>3067437.5347500001</v>
      </c>
      <c r="C27" s="28">
        <f>SUM(C28:C31)</f>
        <v>3446394.2630000012</v>
      </c>
      <c r="D27" s="28">
        <f>SUM(D28:D31)</f>
        <v>3952903.3867999995</v>
      </c>
      <c r="E27" s="24" cm="1">
        <f t="array" ref="E27">_xlfn.IFS(C27="-",D27,D27="-",-C27,AND(C27="-",D27="-"),"-",AND(C27&lt;&gt;"-",D27&lt;&gt;"-"),D27-C27)</f>
        <v>506509.12379999831</v>
      </c>
      <c r="F27" s="25">
        <f>E27/C27*100</f>
        <v>14.696784092226714</v>
      </c>
      <c r="H27" s="21"/>
      <c r="I27" s="21"/>
    </row>
    <row r="28" spans="1:9" x14ac:dyDescent="0.25">
      <c r="A28" s="29" t="s">
        <v>30</v>
      </c>
      <c r="B28" s="23">
        <v>600401.00165000046</v>
      </c>
      <c r="C28" s="23">
        <v>704387.64157000009</v>
      </c>
      <c r="D28" s="23">
        <v>786967.10600999929</v>
      </c>
      <c r="E28" s="24" cm="1">
        <f t="array" ref="E28">_xlfn.IFS(C28="-",D28,D28="-",-C28,AND(C28="-",D28="-"),"-",AND(C28&lt;&gt;"-",D28&lt;&gt;"-"),D28-C28)</f>
        <v>82579.464439999196</v>
      </c>
      <c r="F28" s="25"/>
      <c r="H28" s="21"/>
      <c r="I28" s="21"/>
    </row>
    <row r="29" spans="1:9" x14ac:dyDescent="0.25">
      <c r="A29" s="30" t="s">
        <v>31</v>
      </c>
      <c r="B29" s="23">
        <v>157603.00518999991</v>
      </c>
      <c r="C29" s="23">
        <v>196797.87437999988</v>
      </c>
      <c r="D29" s="23">
        <v>293109.81960999989</v>
      </c>
      <c r="E29" s="24" cm="1">
        <f t="array" ref="E29">_xlfn.IFS(C29="-",D29,D29="-",-C29,AND(C29="-",D29="-"),"-",AND(C29&lt;&gt;"-",D29&lt;&gt;"-"),D29-C29)</f>
        <v>96311.945230000012</v>
      </c>
      <c r="F29" s="25"/>
      <c r="H29" s="21"/>
      <c r="I29" s="21"/>
    </row>
    <row r="30" spans="1:9" x14ac:dyDescent="0.25">
      <c r="A30" s="29" t="s">
        <v>32</v>
      </c>
      <c r="B30" s="23">
        <v>1916005.0916899997</v>
      </c>
      <c r="C30" s="23">
        <v>2085270.6103100013</v>
      </c>
      <c r="D30" s="23">
        <v>2347430.1470000008</v>
      </c>
      <c r="E30" s="24" cm="1">
        <f t="array" ref="E30">_xlfn.IFS(C30="-",D30,D30="-",-C30,AND(C30="-",D30="-"),"-",AND(C30&lt;&gt;"-",D30&lt;&gt;"-"),D30-C30)</f>
        <v>262159.53668999951</v>
      </c>
      <c r="F30" s="25"/>
      <c r="H30" s="21"/>
      <c r="I30" s="21"/>
    </row>
    <row r="31" spans="1:9" x14ac:dyDescent="0.25">
      <c r="A31" s="29" t="s">
        <v>33</v>
      </c>
      <c r="B31" s="23">
        <v>393428.43621999997</v>
      </c>
      <c r="C31" s="23">
        <v>459938.13673999999</v>
      </c>
      <c r="D31" s="23">
        <v>525396.31417999999</v>
      </c>
      <c r="E31" s="24" cm="1">
        <f t="array" ref="E31">_xlfn.IFS(C31="-",D31,D31="-",-C31,AND(C31="-",D31="-"),"-",AND(C31&lt;&gt;"-",D31&lt;&gt;"-"),D31-C31)</f>
        <v>65458.177439999999</v>
      </c>
      <c r="F31" s="25"/>
      <c r="H31" s="21"/>
      <c r="I31" s="21"/>
    </row>
    <row r="32" spans="1:9" x14ac:dyDescent="0.25">
      <c r="A32" s="29"/>
      <c r="B32" s="23"/>
      <c r="C32" s="23"/>
      <c r="D32" s="23"/>
      <c r="E32" s="24"/>
      <c r="F32" s="25"/>
      <c r="H32" s="21"/>
      <c r="I32" s="21"/>
    </row>
    <row r="33" spans="1:9" x14ac:dyDescent="0.25">
      <c r="A33" s="27" t="s">
        <v>34</v>
      </c>
      <c r="B33" s="23">
        <v>126914.03756</v>
      </c>
      <c r="C33" s="23">
        <v>143899.67300000001</v>
      </c>
      <c r="D33" s="23">
        <v>158545.66556999998</v>
      </c>
      <c r="E33" s="24" cm="1">
        <f t="array" ref="E33">_xlfn.IFS(C33="-",D33,D33="-",-C33,AND(C33="-",D33="-"),"-",AND(C33&lt;&gt;"-",D33&lt;&gt;"-"),D33-C33)</f>
        <v>14645.992569999973</v>
      </c>
      <c r="F33" s="25">
        <f>E33/C33*100</f>
        <v>10.177919285473271</v>
      </c>
      <c r="H33" s="21"/>
      <c r="I33" s="21"/>
    </row>
    <row r="34" spans="1:9" x14ac:dyDescent="0.25">
      <c r="A34" s="29"/>
      <c r="B34" s="31"/>
      <c r="C34" s="31"/>
      <c r="D34" s="31"/>
      <c r="E34" s="24"/>
      <c r="F34" s="25"/>
      <c r="H34" s="21"/>
      <c r="I34" s="21"/>
    </row>
    <row r="35" spans="1:9" x14ac:dyDescent="0.25">
      <c r="A35" s="27" t="s">
        <v>35</v>
      </c>
      <c r="B35" s="23">
        <v>300151.34150000004</v>
      </c>
      <c r="C35" s="23">
        <v>341401.53258000006</v>
      </c>
      <c r="D35" s="23">
        <v>507297.26253999997</v>
      </c>
      <c r="E35" s="24" cm="1">
        <f t="array" ref="E35">_xlfn.IFS(C35="-",D35,D35="-",-C35,AND(C35="-",D35="-"),"-",AND(C35&lt;&gt;"-",D35&lt;&gt;"-"),D35-C35)</f>
        <v>165895.72995999991</v>
      </c>
      <c r="F35" s="25">
        <f>E35/C35*100</f>
        <v>48.592555723552834</v>
      </c>
      <c r="H35" s="21"/>
      <c r="I35" s="21"/>
    </row>
    <row r="36" spans="1:9" x14ac:dyDescent="0.25">
      <c r="A36" s="29"/>
      <c r="B36" s="23"/>
      <c r="C36" s="23"/>
      <c r="D36" s="23"/>
      <c r="E36" s="24"/>
      <c r="F36" s="25"/>
      <c r="H36" s="21"/>
      <c r="I36" s="21"/>
    </row>
    <row r="37" spans="1:9" x14ac:dyDescent="0.25">
      <c r="A37" s="32" t="s">
        <v>36</v>
      </c>
      <c r="B37" s="18">
        <f>B7-B25</f>
        <v>-89891.068140000571</v>
      </c>
      <c r="C37" s="18">
        <f>C7-C25</f>
        <v>-457449.10156000126</v>
      </c>
      <c r="D37" s="18">
        <f>D7-D25</f>
        <v>-463528.96484999871</v>
      </c>
      <c r="E37" s="19" cm="1">
        <f t="array" ref="E37">_xlfn.IFS(C37="-",D37,D37="-",-C37,AND(C37="-",D37="-"),"-",AND(C37&lt;&gt;"-",D37&lt;&gt;"-"),D37-C37)</f>
        <v>-6079.8632899974473</v>
      </c>
      <c r="F37" s="26">
        <f>E37/C37*100</f>
        <v>1.3290797313326852</v>
      </c>
      <c r="H37" s="21"/>
      <c r="I37" s="21"/>
    </row>
    <row r="38" spans="1:9" x14ac:dyDescent="0.25">
      <c r="A38" s="32"/>
      <c r="B38" s="33"/>
      <c r="C38" s="33"/>
      <c r="D38" s="33"/>
      <c r="E38" s="34"/>
      <c r="F38" s="35"/>
      <c r="H38" s="21"/>
      <c r="I38" s="21"/>
    </row>
    <row r="39" spans="1:9" x14ac:dyDescent="0.25">
      <c r="A39" s="36" t="s">
        <v>37</v>
      </c>
      <c r="B39" s="28"/>
      <c r="C39" s="28"/>
      <c r="D39" s="28"/>
      <c r="E39" s="24"/>
      <c r="F39" s="35"/>
      <c r="H39" s="21"/>
      <c r="I39" s="21"/>
    </row>
    <row r="40" spans="1:9" x14ac:dyDescent="0.25">
      <c r="A40" s="37"/>
      <c r="B40" s="28"/>
      <c r="C40" s="28"/>
      <c r="D40" s="28"/>
      <c r="E40" s="24"/>
      <c r="F40" s="35"/>
      <c r="H40" s="21"/>
      <c r="I40" s="21"/>
    </row>
    <row r="41" spans="1:9" x14ac:dyDescent="0.25">
      <c r="A41" s="27" t="s">
        <v>38</v>
      </c>
      <c r="B41" s="28"/>
      <c r="C41" s="28"/>
      <c r="D41" s="28"/>
      <c r="E41" s="24"/>
      <c r="F41" s="35"/>
      <c r="H41" s="21"/>
      <c r="I41" s="21"/>
    </row>
    <row r="42" spans="1:9" x14ac:dyDescent="0.25">
      <c r="A42" s="38" t="s">
        <v>39</v>
      </c>
      <c r="B42" s="23">
        <v>471370.4</v>
      </c>
      <c r="C42" s="23">
        <v>527619.4</v>
      </c>
      <c r="D42" s="23">
        <v>499305.7</v>
      </c>
      <c r="E42" s="24" cm="1">
        <f t="array" ref="E42">_xlfn.IFS(C42="-",D42,D42="-",-C42,AND(C42="-",D42="-"),"-",AND(C42&lt;&gt;"-",D42&lt;&gt;"-"),D42-C42)</f>
        <v>-28313.700000000012</v>
      </c>
      <c r="F42" s="35"/>
      <c r="H42" s="21"/>
      <c r="I42" s="21"/>
    </row>
    <row r="43" spans="1:9" x14ac:dyDescent="0.25">
      <c r="A43" s="38" t="s">
        <v>40</v>
      </c>
      <c r="B43" s="39" t="s">
        <v>21</v>
      </c>
      <c r="C43" s="39" t="s">
        <v>21</v>
      </c>
      <c r="D43" s="39" t="s">
        <v>21</v>
      </c>
      <c r="E43" s="39" t="s">
        <v>21</v>
      </c>
      <c r="F43" s="35"/>
      <c r="H43" s="21"/>
      <c r="I43" s="21"/>
    </row>
    <row r="44" spans="1:9" x14ac:dyDescent="0.25">
      <c r="A44" s="38" t="s">
        <v>41</v>
      </c>
      <c r="B44" s="39" t="s">
        <v>21</v>
      </c>
      <c r="C44" s="39" t="s">
        <v>21</v>
      </c>
      <c r="D44" s="39" t="s">
        <v>21</v>
      </c>
      <c r="E44" s="39" t="s">
        <v>21</v>
      </c>
      <c r="F44" s="35"/>
      <c r="H44" s="21"/>
      <c r="I44" s="21"/>
    </row>
    <row r="45" spans="1:9" x14ac:dyDescent="0.25">
      <c r="A45" s="38" t="s">
        <v>42</v>
      </c>
      <c r="B45" s="39" t="s">
        <v>21</v>
      </c>
      <c r="C45" s="39" t="s">
        <v>21</v>
      </c>
      <c r="D45" s="39" t="s">
        <v>21</v>
      </c>
      <c r="E45" s="39" t="s">
        <v>21</v>
      </c>
      <c r="F45" s="35"/>
      <c r="H45" s="21"/>
      <c r="I45" s="21"/>
    </row>
    <row r="46" spans="1:9" x14ac:dyDescent="0.25">
      <c r="A46" s="40"/>
      <c r="B46" s="28"/>
      <c r="C46" s="28"/>
      <c r="D46" s="28"/>
      <c r="E46" s="24"/>
      <c r="F46" s="35"/>
      <c r="H46" s="21"/>
      <c r="I46" s="21"/>
    </row>
    <row r="47" spans="1:9" x14ac:dyDescent="0.25">
      <c r="A47" s="27" t="s">
        <v>43</v>
      </c>
      <c r="B47" s="28"/>
      <c r="C47" s="28"/>
      <c r="D47" s="28"/>
      <c r="E47" s="24"/>
      <c r="F47" s="35"/>
      <c r="H47" s="21"/>
      <c r="I47" s="21"/>
    </row>
    <row r="48" spans="1:9" x14ac:dyDescent="0.25">
      <c r="A48" s="38" t="s">
        <v>44</v>
      </c>
      <c r="B48" s="28">
        <v>15</v>
      </c>
      <c r="C48" s="28">
        <v>15015</v>
      </c>
      <c r="D48" s="28">
        <v>15</v>
      </c>
      <c r="E48" s="24">
        <f>D48-C48</f>
        <v>-15000</v>
      </c>
      <c r="F48" s="35"/>
      <c r="H48" s="21"/>
      <c r="I48" s="21"/>
    </row>
    <row r="49" spans="1:9" x14ac:dyDescent="0.25">
      <c r="A49" s="38" t="s">
        <v>45</v>
      </c>
      <c r="B49" s="28">
        <v>180742.19903999998</v>
      </c>
      <c r="C49" s="39" t="s">
        <v>21</v>
      </c>
      <c r="D49" s="28">
        <v>10000</v>
      </c>
      <c r="E49" s="24" cm="1">
        <f t="array" ref="E49">_xlfn.IFS(C49="-",D49,D49="-",-C49,AND(C49="-",D49="-"),"-",AND(C49&lt;&gt;"-",D49&lt;&gt;"-"),D49-C49)</f>
        <v>10000</v>
      </c>
      <c r="F49" s="35"/>
      <c r="H49" s="21"/>
      <c r="I49" s="21"/>
    </row>
    <row r="50" spans="1:9" x14ac:dyDescent="0.25">
      <c r="A50" s="38" t="s">
        <v>46</v>
      </c>
      <c r="B50" s="28">
        <v>95277</v>
      </c>
      <c r="C50" s="28">
        <v>3222.4</v>
      </c>
      <c r="D50" s="28">
        <v>2745.5</v>
      </c>
      <c r="E50" s="24" cm="1">
        <f t="array" ref="E50">_xlfn.IFS(C50="-",D50,D50="-",-C50,AND(C50="-",D50="-"),"-",AND(C50&lt;&gt;"-",D50&lt;&gt;"-"),D50-C50)</f>
        <v>-476.90000000000009</v>
      </c>
      <c r="F50" s="35"/>
      <c r="H50" s="21"/>
      <c r="I50" s="21"/>
    </row>
    <row r="51" spans="1:9" x14ac:dyDescent="0.25">
      <c r="A51" s="41" t="s">
        <v>39</v>
      </c>
      <c r="B51" s="42" t="s">
        <v>21</v>
      </c>
      <c r="C51" s="42" t="s">
        <v>21</v>
      </c>
      <c r="D51" s="42" t="s">
        <v>21</v>
      </c>
      <c r="E51" s="43" t="str" cm="1">
        <f t="array" ref="E51">_xlfn.IFS(C51="-",D51,D51="-",-C51,AND(C51="-",D51="-"),"-",AND(C51&lt;&gt;"-",D51&lt;&gt;"-"),D51-C51)</f>
        <v>-</v>
      </c>
      <c r="F51" s="44"/>
      <c r="H51" s="21"/>
      <c r="I51" s="21"/>
    </row>
    <row r="52" spans="1:9" ht="3.75" customHeight="1" x14ac:dyDescent="0.25"/>
    <row r="53" spans="1:9" x14ac:dyDescent="0.25">
      <c r="A53" s="49" t="s">
        <v>47</v>
      </c>
    </row>
    <row r="55" spans="1:9" x14ac:dyDescent="0.25">
      <c r="B55" s="50"/>
      <c r="C55" s="51"/>
      <c r="D55" s="50"/>
    </row>
  </sheetData>
  <mergeCells count="9">
    <mergeCell ref="A1:F1"/>
    <mergeCell ref="A3:A6"/>
    <mergeCell ref="B3:B5"/>
    <mergeCell ref="C3:C5"/>
    <mergeCell ref="D3:D5"/>
    <mergeCell ref="E3:F3"/>
    <mergeCell ref="E4:E5"/>
    <mergeCell ref="F4:F6"/>
    <mergeCell ref="B6:E6"/>
  </mergeCells>
  <pageMargins left="0.7" right="0.7" top="0.75" bottom="0.75" header="0.3" footer="0.3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2026-07-24T10:19:28Z</dcterms:created>
  <dcterms:modified xsi:type="dcterms:W3CDTF">2026-07-24T10:19:53Z</dcterms:modified>
</cp:coreProperties>
</file>