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0" documentId="8_{B39EB988-5602-4B8E-B6B5-22E239D8FFC5}" xr6:coauthVersionLast="47" xr6:coauthVersionMax="47" xr10:uidLastSave="{00000000-0000-0000-0000-000000000000}"/>
  <bookViews>
    <workbookView xWindow="-120" yWindow="-120" windowWidth="20730" windowHeight="11040" xr2:uid="{C967F5ED-A9F9-4FB2-BAF1-B467DCE7490D}"/>
  </bookViews>
  <sheets>
    <sheet name="Table 2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1" i="1" l="1" a="1"/>
  <c r="E51" i="1" s="1"/>
  <c r="E50" i="1" a="1"/>
  <c r="E50" i="1" s="1"/>
  <c r="E49" i="1" a="1"/>
  <c r="E49" i="1" s="1"/>
  <c r="E48" i="1" a="1"/>
  <c r="E48" i="1" s="1"/>
  <c r="E45" i="1" a="1"/>
  <c r="E45" i="1" s="1"/>
  <c r="E44" i="1" a="1"/>
  <c r="E44" i="1" s="1"/>
  <c r="E43" i="1" a="1"/>
  <c r="E43" i="1" s="1"/>
  <c r="E42" i="1" a="1"/>
  <c r="E42" i="1" s="1"/>
  <c r="E35" i="1"/>
  <c r="F35" i="1" s="1"/>
  <c r="E35" i="1" a="1"/>
  <c r="E33" i="1" a="1"/>
  <c r="E33" i="1" s="1"/>
  <c r="F33" i="1" s="1"/>
  <c r="E31" i="1" a="1"/>
  <c r="E31" i="1" s="1"/>
  <c r="E30" i="1" a="1"/>
  <c r="E30" i="1" s="1"/>
  <c r="E29" i="1" a="1"/>
  <c r="E29" i="1" s="1"/>
  <c r="E28" i="1" a="1"/>
  <c r="E28" i="1" s="1"/>
  <c r="D27" i="1"/>
  <c r="D25" i="1" s="1"/>
  <c r="D37" i="1" s="1"/>
  <c r="C27" i="1"/>
  <c r="B27" i="1"/>
  <c r="B25" i="1" s="1"/>
  <c r="B37" i="1" s="1"/>
  <c r="C25" i="1"/>
  <c r="E23" i="1" a="1"/>
  <c r="E23" i="1" s="1"/>
  <c r="E22" i="1" a="1"/>
  <c r="E22" i="1" s="1"/>
  <c r="E21" i="1" a="1"/>
  <c r="E21" i="1" s="1"/>
  <c r="E20" i="1" a="1"/>
  <c r="E20" i="1" s="1"/>
  <c r="E19" i="1" a="1"/>
  <c r="E19" i="1" s="1"/>
  <c r="E18" i="1" a="1"/>
  <c r="E18" i="1" s="1"/>
  <c r="E17" i="1" a="1"/>
  <c r="E17" i="1" s="1"/>
  <c r="E16" i="1" a="1"/>
  <c r="E16" i="1" s="1"/>
  <c r="E15" i="1" a="1"/>
  <c r="E15" i="1" s="1"/>
  <c r="E14" i="1" a="1"/>
  <c r="E14" i="1" s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E8" i="1" a="1"/>
  <c r="E8" i="1" s="1"/>
  <c r="E7" i="1"/>
  <c r="F7" i="1" s="1"/>
  <c r="D7" i="1"/>
  <c r="C7" i="1"/>
  <c r="C37" i="1" s="1"/>
  <c r="B7" i="1"/>
  <c r="E37" i="1" l="1" a="1"/>
  <c r="E37" i="1" s="1"/>
  <c r="F37" i="1" s="1"/>
  <c r="E25" i="1" a="1"/>
  <c r="E25" i="1" s="1"/>
  <c r="F25" i="1" s="1"/>
  <c r="E27" i="1" a="1"/>
  <c r="E27" i="1" s="1"/>
  <c r="F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<sst xmlns="http://schemas.openxmlformats.org/spreadsheetml/2006/main" count="67" uniqueCount="48">
  <si>
    <t>Table 2.  Revenue/Expenditure categories by month and description</t>
  </si>
  <si>
    <t>Description</t>
  </si>
  <si>
    <t>June
2024</t>
  </si>
  <si>
    <t>June
2025</t>
  </si>
  <si>
    <t>June
2026</t>
  </si>
  <si>
    <t>June 2026 / 
June 2025</t>
  </si>
  <si>
    <t>Change</t>
  </si>
  <si>
    <t>% change</t>
  </si>
  <si>
    <t>€ 000</t>
  </si>
  <si>
    <t>(a) Total Recurrent Revenue</t>
  </si>
  <si>
    <t xml:space="preserve">     Customs and Excise Duties</t>
  </si>
  <si>
    <t xml:space="preserve">     Licences, Taxes and Fines</t>
  </si>
  <si>
    <t xml:space="preserve">     Income Tax</t>
  </si>
  <si>
    <t xml:space="preserve">     Value Added Tax</t>
  </si>
  <si>
    <t xml:space="preserve"> </t>
  </si>
  <si>
    <t xml:space="preserve">     Fees of Office</t>
  </si>
  <si>
    <t xml:space="preserve">     Sales -Goods</t>
  </si>
  <si>
    <t xml:space="preserve">     Sales-Services</t>
  </si>
  <si>
    <t xml:space="preserve">     Sales-Others</t>
  </si>
  <si>
    <t xml:space="preserve">     Reimbursements</t>
  </si>
  <si>
    <t xml:space="preserve">     Central Bank of Malta</t>
  </si>
  <si>
    <t>-</t>
  </si>
  <si>
    <t xml:space="preserve">     Rents</t>
  </si>
  <si>
    <t xml:space="preserve">     Dividends on Investment</t>
  </si>
  <si>
    <t xml:space="preserve">     Interest on loans made by Government</t>
  </si>
  <si>
    <t xml:space="preserve">     Social Security</t>
  </si>
  <si>
    <t xml:space="preserve">     Grants</t>
  </si>
  <si>
    <t xml:space="preserve">     Miscellaneous Receipts</t>
  </si>
  <si>
    <t>(b) Total Expenditure</t>
  </si>
  <si>
    <t>Recurrent Expenditure</t>
  </si>
  <si>
    <t>Personal Emoluments</t>
  </si>
  <si>
    <t>Operational and Maintenance Expenses</t>
  </si>
  <si>
    <t>Programmes and Initiatives</t>
  </si>
  <si>
    <t>Contributions to Government Entities</t>
  </si>
  <si>
    <t>Interest</t>
  </si>
  <si>
    <t>Capital Expenditure</t>
  </si>
  <si>
    <t>(a-b) Consolidated Fund Surplus/Deficit</t>
  </si>
  <si>
    <t>(c) Financial Transactions</t>
  </si>
  <si>
    <t>Revenue</t>
  </si>
  <si>
    <t>Loans</t>
  </si>
  <si>
    <t>Repayment of Loans</t>
  </si>
  <si>
    <t>Receipts from Sale of Shares</t>
  </si>
  <si>
    <t>Other extraordinary receipts</t>
  </si>
  <si>
    <t>Expenditure</t>
  </si>
  <si>
    <t>Contribution to Sinking Fund</t>
  </si>
  <si>
    <t>Equity Acquisition</t>
  </si>
  <si>
    <t>Repayment of Loan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</si>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</sst>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left" vertical="center" wrapText="1" indent="1"/>
    </xf>
    <xf numFmtId="17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1"/>
    </xf>
    <xf numFmtId="17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left" vertical="center" inden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164" fontId="2" fillId="0" borderId="9" xfId="1" applyNumberFormat="1" applyFont="1" applyBorder="1" applyAlignment="1">
      <alignment horizontal="right" vertical="center" indent="1"/>
    </xf>
    <xf numFmtId="3" fontId="0" fillId="0" borderId="0" xfId="0" applyNumberFormat="1"/>
    <xf numFmtId="0" fontId="3" fillId="0" borderId="0" xfId="0" applyFont="1" applyAlignment="1">
      <alignment vertical="center"/>
    </xf>
    <xf numFmtId="165" fontId="3" fillId="0" borderId="5" xfId="0" applyNumberFormat="1" applyFont="1" applyBorder="1" applyAlignment="1">
      <alignment vertical="center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5" xfId="1" applyNumberFormat="1" applyFont="1" applyFill="1" applyBorder="1" applyAlignment="1">
      <alignment horizontal="right" vertical="center" indent="1"/>
    </xf>
    <xf numFmtId="166" fontId="2" fillId="0" borderId="9" xfId="1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horizontal="left" vertical="center" indent="1"/>
    </xf>
    <xf numFmtId="165" fontId="3" fillId="0" borderId="5" xfId="0" applyNumberFormat="1" applyFont="1" applyBorder="1" applyAlignment="1">
      <alignment horizontal="left" vertical="center" wrapText="1" indent="1"/>
    </xf>
    <xf numFmtId="3" fontId="3" fillId="0" borderId="5" xfId="1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67" fontId="5" fillId="0" borderId="9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3" fillId="0" borderId="5" xfId="0" applyNumberFormat="1" applyFont="1" applyBorder="1" applyAlignment="1">
      <alignment horizontal="left" vertical="center" indent="1"/>
    </xf>
    <xf numFmtId="3" fontId="3" fillId="0" borderId="5" xfId="1" quotePrefix="1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vertical="center" indent="1"/>
    </xf>
    <xf numFmtId="3" fontId="3" fillId="0" borderId="6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3" fontId="6" fillId="0" borderId="6" xfId="1" applyNumberFormat="1" applyFont="1" applyBorder="1" applyAlignment="1">
      <alignment horizontal="right" vertical="center" indent="1"/>
    </xf>
    <xf numFmtId="0" fontId="2" fillId="0" borderId="0" xfId="0" applyFont="1"/>
    <xf numFmtId="3" fontId="3" fillId="0" borderId="10" xfId="0" applyNumberFormat="1" applyFont="1" applyBorder="1" applyAlignment="1">
      <alignment horizontal="left" vertical="center" indent="1"/>
    </xf>
    <xf numFmtId="3" fontId="6" fillId="0" borderId="8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167" fontId="5" fillId="0" borderId="12" xfId="1" applyNumberFormat="1" applyFont="1" applyBorder="1" applyAlignment="1">
      <alignment horizontal="right" vertical="center" indent="1"/>
    </xf>
    <xf numFmtId="0" fontId="7" fillId="0" borderId="0" xfId="0" applyFont="1" applyAlignment="1">
      <alignment wrapText="1"/>
    </xf>
    <xf numFmtId="164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B706-66BF-4F89-B30E-14EC0D3B923F}">
  <dimension ref="A1:G53"/>
  <sheetViews>
    <sheetView tabSelected="1" workbookViewId="0">
      <selection sqref="A1:F1"/>
    </sheetView>
  </sheetViews>
  <sheetFormatPr defaultColWidth="9.140625" defaultRowHeight="18.75" customHeight="1" x14ac:dyDescent="0.2"/>
  <cols>
    <col min="1" max="1" width="35.7109375" style="2" customWidth="1"/>
    <col min="2" max="3" width="10.7109375" style="2" customWidth="1"/>
    <col min="4" max="5" width="11.7109375" style="2" customWidth="1"/>
    <col min="6" max="6" width="11.7109375" style="54" customWidth="1"/>
    <col min="7" max="16384" width="9.140625" style="2"/>
  </cols>
  <sheetData>
    <row r="1" spans="1:7" ht="12" x14ac:dyDescent="0.2">
      <c r="A1" s="1" t="s">
        <v>0</v>
      </c>
      <c r="B1" s="1"/>
      <c r="C1" s="1"/>
      <c r="D1" s="1"/>
      <c r="E1" s="1"/>
      <c r="F1" s="1"/>
    </row>
    <row r="3" spans="1:7" ht="35.2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/>
    </row>
    <row r="4" spans="1:7" ht="18.75" customHeight="1" x14ac:dyDescent="0.2">
      <c r="A4" s="7"/>
      <c r="B4" s="8"/>
      <c r="C4" s="8"/>
      <c r="D4" s="8"/>
      <c r="E4" s="9" t="s">
        <v>6</v>
      </c>
      <c r="F4" s="10" t="s">
        <v>7</v>
      </c>
    </row>
    <row r="5" spans="1:7" ht="18.75" customHeight="1" x14ac:dyDescent="0.2">
      <c r="A5" s="7"/>
      <c r="B5" s="11"/>
      <c r="C5" s="11"/>
      <c r="D5" s="11"/>
      <c r="E5" s="12"/>
      <c r="F5" s="13"/>
    </row>
    <row r="6" spans="1:7" ht="18.75" customHeight="1" x14ac:dyDescent="0.2">
      <c r="A6" s="14"/>
      <c r="B6" s="15" t="s">
        <v>8</v>
      </c>
      <c r="C6" s="16"/>
      <c r="D6" s="16"/>
      <c r="E6" s="17"/>
      <c r="F6" s="18"/>
    </row>
    <row r="7" spans="1:7" s="24" customFormat="1" ht="18.75" customHeight="1" x14ac:dyDescent="0.25">
      <c r="A7" s="19" t="s">
        <v>9</v>
      </c>
      <c r="B7" s="20">
        <f t="shared" ref="B7" si="0">SUM(B8:B23)</f>
        <v>503208.06797000003</v>
      </c>
      <c r="C7" s="20">
        <f>SUM(C8:C23)</f>
        <v>464656.60903000005</v>
      </c>
      <c r="D7" s="20">
        <f>SUM(D8:D23)</f>
        <v>628128.06266999978</v>
      </c>
      <c r="E7" s="21">
        <f t="shared" ref="E7" si="1">D7-C7</f>
        <v>163471.45363999973</v>
      </c>
      <c r="F7" s="22">
        <f>E7/C7*100</f>
        <v>35.181131713859983</v>
      </c>
      <c r="G7" s="23"/>
    </row>
    <row r="8" spans="1:7" s="24" customFormat="1" ht="18.75" customHeight="1" x14ac:dyDescent="0.25">
      <c r="A8" s="25" t="s">
        <v>10</v>
      </c>
      <c r="B8" s="26">
        <v>25211.015119999996</v>
      </c>
      <c r="C8" s="26">
        <v>27853.531850000014</v>
      </c>
      <c r="D8" s="26">
        <v>27634.0524</v>
      </c>
      <c r="E8" s="27" cm="1">
        <f t="array" ref="E8">_xlfn.IFS(C8="-",D8,D8="-",-C8,AND(C8="-",D8="-"),"-",AND(C8&lt;&gt;"-",D8&lt;&gt;"-"),D8-C8)</f>
        <v>-219.47945000001346</v>
      </c>
      <c r="F8" s="28"/>
      <c r="G8" s="23"/>
    </row>
    <row r="9" spans="1:7" s="24" customFormat="1" ht="18.75" customHeight="1" x14ac:dyDescent="0.25">
      <c r="A9" s="25" t="s">
        <v>11</v>
      </c>
      <c r="B9" s="26">
        <v>28763.224220000004</v>
      </c>
      <c r="C9" s="26">
        <v>42684.166869999986</v>
      </c>
      <c r="D9" s="26">
        <v>41610.827890000015</v>
      </c>
      <c r="E9" s="27" cm="1">
        <f t="array" ref="E9">_xlfn.IFS(C9="-",D9,D9="-",-C9,AND(C9="-",D9="-"),"-",AND(C9&lt;&gt;"-",D9&lt;&gt;"-"),D9-C9)</f>
        <v>-1073.3389799999713</v>
      </c>
      <c r="F9" s="28"/>
      <c r="G9" s="23"/>
    </row>
    <row r="10" spans="1:7" s="24" customFormat="1" ht="18.75" customHeight="1" x14ac:dyDescent="0.25">
      <c r="A10" s="25" t="s">
        <v>12</v>
      </c>
      <c r="B10" s="26">
        <v>207602.07377000013</v>
      </c>
      <c r="C10" s="26">
        <v>204123.44756</v>
      </c>
      <c r="D10" s="26">
        <v>230504.02869999991</v>
      </c>
      <c r="E10" s="27" cm="1">
        <f t="array" ref="E10">_xlfn.IFS(C10="-",D10,D10="-",-C10,AND(C10="-",D10="-"),"-",AND(C10&lt;&gt;"-",D10&lt;&gt;"-"),D10-C10)</f>
        <v>26380.581139999907</v>
      </c>
      <c r="F10" s="28"/>
      <c r="G10" s="23"/>
    </row>
    <row r="11" spans="1:7" s="24" customFormat="1" ht="18.75" customHeight="1" x14ac:dyDescent="0.25">
      <c r="A11" s="25" t="s">
        <v>13</v>
      </c>
      <c r="B11" s="26">
        <v>87340.159679999924</v>
      </c>
      <c r="C11" s="26">
        <v>44653.629690000089</v>
      </c>
      <c r="D11" s="26">
        <v>75515.009399999981</v>
      </c>
      <c r="E11" s="27" cm="1">
        <f t="array" ref="E11">_xlfn.IFS(C11="-",D11,D11="-",-C11,AND(C11="-",D11="-"),"-",AND(C11&lt;&gt;"-",D11&lt;&gt;"-"),D11-C11)</f>
        <v>30861.379709999892</v>
      </c>
      <c r="F11" s="28" t="s">
        <v>14</v>
      </c>
      <c r="G11" s="23"/>
    </row>
    <row r="12" spans="1:7" s="24" customFormat="1" ht="18.75" customHeight="1" x14ac:dyDescent="0.25">
      <c r="A12" s="25" t="s">
        <v>15</v>
      </c>
      <c r="B12" s="26">
        <v>10955.337590000003</v>
      </c>
      <c r="C12" s="26">
        <v>14054.619100000004</v>
      </c>
      <c r="D12" s="26">
        <v>5133.3155100000004</v>
      </c>
      <c r="E12" s="27" cm="1">
        <f t="array" ref="E12">_xlfn.IFS(C12="-",D12,D12="-",-C12,AND(C12="-",D12="-"),"-",AND(C12&lt;&gt;"-",D12&lt;&gt;"-"),D12-C12)</f>
        <v>-8921.3035900000032</v>
      </c>
      <c r="F12" s="28"/>
      <c r="G12" s="23"/>
    </row>
    <row r="13" spans="1:7" s="24" customFormat="1" ht="18.75" customHeight="1" x14ac:dyDescent="0.25">
      <c r="A13" s="25" t="s">
        <v>16</v>
      </c>
      <c r="B13" s="26">
        <v>207.42574999999999</v>
      </c>
      <c r="C13" s="26">
        <v>240.23520999999994</v>
      </c>
      <c r="D13" s="26">
        <v>1370.81032</v>
      </c>
      <c r="E13" s="27" cm="1">
        <f t="array" ref="E13">_xlfn.IFS(C13="-",D13,D13="-",-C13,AND(C13="-",D13="-"),"-",AND(C13&lt;&gt;"-",D13&lt;&gt;"-"),D13-C13)</f>
        <v>1130.5751100000002</v>
      </c>
      <c r="F13" s="28"/>
      <c r="G13" s="23"/>
    </row>
    <row r="14" spans="1:7" s="24" customFormat="1" ht="18.75" customHeight="1" x14ac:dyDescent="0.25">
      <c r="A14" s="25" t="s">
        <v>17</v>
      </c>
      <c r="B14" s="26">
        <v>2897.1176100000012</v>
      </c>
      <c r="C14" s="26">
        <v>394.42960999999923</v>
      </c>
      <c r="D14" s="26">
        <v>6399.2502300000015</v>
      </c>
      <c r="E14" s="27" cm="1">
        <f t="array" ref="E14">_xlfn.IFS(C14="-",D14,D14="-",-C14,AND(C14="-",D14="-"),"-",AND(C14&lt;&gt;"-",D14&lt;&gt;"-"),D14-C14)</f>
        <v>6004.8206200000022</v>
      </c>
      <c r="F14" s="28"/>
      <c r="G14" s="23"/>
    </row>
    <row r="15" spans="1:7" s="24" customFormat="1" ht="18.75" customHeight="1" x14ac:dyDescent="0.25">
      <c r="A15" s="25" t="s">
        <v>18</v>
      </c>
      <c r="B15" s="26">
        <v>4201.584429999999</v>
      </c>
      <c r="C15" s="26">
        <v>951.5402299999987</v>
      </c>
      <c r="D15" s="26">
        <v>4543.4091700000026</v>
      </c>
      <c r="E15" s="27" cm="1">
        <f t="array" ref="E15">_xlfn.IFS(C15="-",D15,D15="-",-C15,AND(C15="-",D15="-"),"-",AND(C15&lt;&gt;"-",D15&lt;&gt;"-"),D15-C15)</f>
        <v>3591.8689400000039</v>
      </c>
      <c r="F15" s="28"/>
      <c r="G15" s="23"/>
    </row>
    <row r="16" spans="1:7" s="24" customFormat="1" ht="18.75" customHeight="1" x14ac:dyDescent="0.25">
      <c r="A16" s="25" t="s">
        <v>19</v>
      </c>
      <c r="B16" s="26">
        <v>215.37399000000005</v>
      </c>
      <c r="C16" s="26">
        <v>6513.1364000000012</v>
      </c>
      <c r="D16" s="29">
        <v>742.70984999999928</v>
      </c>
      <c r="E16" s="27" cm="1">
        <f t="array" ref="E16">_xlfn.IFS(C16="-",D16,D16="-",-C16,AND(C16="-",D16="-"),"-",AND(C16&lt;&gt;"-",D16&lt;&gt;"-"),D16-C16)</f>
        <v>-5770.426550000002</v>
      </c>
      <c r="F16" s="28"/>
      <c r="G16" s="23"/>
    </row>
    <row r="17" spans="1:7" s="24" customFormat="1" ht="18.75" customHeight="1" x14ac:dyDescent="0.25">
      <c r="A17" s="25" t="s">
        <v>20</v>
      </c>
      <c r="B17" s="29" t="s">
        <v>21</v>
      </c>
      <c r="C17" s="29" t="s">
        <v>21</v>
      </c>
      <c r="D17" s="29" t="s">
        <v>21</v>
      </c>
      <c r="E17" s="27" t="str" cm="1">
        <f t="array" ref="E17">_xlfn.IFS(C17="-",D17,D17="-",-C17,AND(C17="-",D17="-"),"-",AND(C17&lt;&gt;"-",D17&lt;&gt;"-"),D17-C17)</f>
        <v>-</v>
      </c>
      <c r="F17" s="28"/>
      <c r="G17" s="23"/>
    </row>
    <row r="18" spans="1:7" s="24" customFormat="1" ht="18.75" customHeight="1" x14ac:dyDescent="0.25">
      <c r="A18" s="25" t="s">
        <v>22</v>
      </c>
      <c r="B18" s="26">
        <v>1363.1731099999997</v>
      </c>
      <c r="C18" s="26">
        <v>5494.7479700000004</v>
      </c>
      <c r="D18" s="29">
        <v>5057.9301100000012</v>
      </c>
      <c r="E18" s="27" cm="1">
        <f t="array" ref="E18">_xlfn.IFS(C18="-",D18,D18="-",-C18,AND(C18="-",D18="-"),"-",AND(C18&lt;&gt;"-",D18&lt;&gt;"-"),D18-C18)</f>
        <v>-436.8178599999992</v>
      </c>
      <c r="F18" s="28"/>
      <c r="G18" s="23"/>
    </row>
    <row r="19" spans="1:7" s="24" customFormat="1" ht="18.75" customHeight="1" x14ac:dyDescent="0.25">
      <c r="A19" s="25" t="s">
        <v>23</v>
      </c>
      <c r="B19" s="26">
        <v>6408.4267199999995</v>
      </c>
      <c r="C19" s="26">
        <v>0</v>
      </c>
      <c r="D19" s="29">
        <v>15801.368049999999</v>
      </c>
      <c r="E19" s="27" cm="1">
        <f t="array" ref="E19">_xlfn.IFS(C19="-",D19,D19="-",-C19,AND(C19="-",D19="-"),"-",AND(C19&lt;&gt;"-",D19&lt;&gt;"-"),D19-C19)</f>
        <v>15801.368049999999</v>
      </c>
      <c r="F19" s="28"/>
      <c r="G19" s="23"/>
    </row>
    <row r="20" spans="1:7" s="24" customFormat="1" ht="18.75" customHeight="1" x14ac:dyDescent="0.25">
      <c r="A20" s="25" t="s">
        <v>24</v>
      </c>
      <c r="B20" s="26">
        <v>424.5100799999999</v>
      </c>
      <c r="C20" s="26">
        <v>227.76220999999998</v>
      </c>
      <c r="D20" s="30">
        <v>0</v>
      </c>
      <c r="E20" s="27" cm="1">
        <f t="array" ref="E20">_xlfn.IFS(C20="-",D20,D20="-",-C20,AND(C20="-",D20="-"),"-",AND(C20&lt;&gt;"-",D20&lt;&gt;"-"),D20-C20)</f>
        <v>-227.76220999999998</v>
      </c>
      <c r="F20" s="28"/>
      <c r="G20" s="23"/>
    </row>
    <row r="21" spans="1:7" s="24" customFormat="1" ht="18.75" customHeight="1" x14ac:dyDescent="0.25">
      <c r="A21" s="25" t="s">
        <v>25</v>
      </c>
      <c r="B21" s="26">
        <v>116836.97811000003</v>
      </c>
      <c r="C21" s="26">
        <v>119897.54305999994</v>
      </c>
      <c r="D21" s="30">
        <v>132344.89838999999</v>
      </c>
      <c r="E21" s="27" cm="1">
        <f t="array" ref="E21">_xlfn.IFS(C21="-",D21,D21="-",-C21,AND(C21="-",D21="-"),"-",AND(C21&lt;&gt;"-",D21&lt;&gt;"-"),D21-C21)</f>
        <v>12447.355330000049</v>
      </c>
      <c r="F21" s="28"/>
      <c r="G21" s="23"/>
    </row>
    <row r="22" spans="1:7" s="24" customFormat="1" ht="18.75" customHeight="1" x14ac:dyDescent="0.25">
      <c r="A22" s="25" t="s">
        <v>26</v>
      </c>
      <c r="B22" s="26">
        <v>7399.9307600000029</v>
      </c>
      <c r="C22" s="26">
        <v>8556.9617899999939</v>
      </c>
      <c r="D22" s="26">
        <v>74587.916479999985</v>
      </c>
      <c r="E22" s="27" cm="1">
        <f t="array" ref="E22">_xlfn.IFS(C22="-",D22,D22="-",-C22,AND(C22="-",D22="-"),"-",AND(C22&lt;&gt;"-",D22&lt;&gt;"-"),D22-C22)</f>
        <v>66030.954689999984</v>
      </c>
      <c r="F22" s="28"/>
      <c r="G22" s="23"/>
    </row>
    <row r="23" spans="1:7" s="24" customFormat="1" ht="18.75" customHeight="1" x14ac:dyDescent="0.25">
      <c r="A23" s="25" t="s">
        <v>27</v>
      </c>
      <c r="B23" s="26">
        <v>3381.7370300000002</v>
      </c>
      <c r="C23" s="26">
        <v>-10989.142519999994</v>
      </c>
      <c r="D23" s="30">
        <v>6882.5361700000067</v>
      </c>
      <c r="E23" s="27" cm="1">
        <f t="array" ref="E23">_xlfn.IFS(C23="-",D23,D23="-",-C23,AND(C23="-",D23="-"),"-",AND(C23&lt;&gt;"-",D23&lt;&gt;"-"),D23-C23)</f>
        <v>17871.678690000001</v>
      </c>
      <c r="F23" s="28"/>
      <c r="G23" s="23"/>
    </row>
    <row r="24" spans="1:7" s="24" customFormat="1" ht="18.75" customHeight="1" x14ac:dyDescent="0.25">
      <c r="A24" s="25"/>
      <c r="B24" s="26"/>
      <c r="C24" s="26"/>
      <c r="D24" s="26"/>
      <c r="E24" s="27"/>
      <c r="F24" s="28"/>
      <c r="G24" s="23"/>
    </row>
    <row r="25" spans="1:7" s="24" customFormat="1" ht="18.75" customHeight="1" x14ac:dyDescent="0.25">
      <c r="A25" s="19" t="s">
        <v>28</v>
      </c>
      <c r="B25" s="20">
        <f t="shared" ref="B25:C25" si="2">SUM(B27,B33,B35)</f>
        <v>585857.82255000004</v>
      </c>
      <c r="C25" s="20">
        <f t="shared" si="2"/>
        <v>776053.86067999993</v>
      </c>
      <c r="D25" s="20">
        <f>SUM(D27,D33,D35)</f>
        <v>913667.4550299996</v>
      </c>
      <c r="E25" s="21" cm="1">
        <f t="array" ref="E25">_xlfn.IFS(C25="-",D25,D25="-",-C25,AND(C25="-",D25="-"),"-",AND(C25&lt;&gt;"-",D25&lt;&gt;"-"),D25-C25)</f>
        <v>137613.59434999968</v>
      </c>
      <c r="F25" s="31">
        <f>E25/C25*100</f>
        <v>17.732479834507728</v>
      </c>
      <c r="G25" s="23"/>
    </row>
    <row r="26" spans="1:7" s="24" customFormat="1" ht="18.75" customHeight="1" x14ac:dyDescent="0.25">
      <c r="A26" s="25"/>
      <c r="B26" s="26"/>
      <c r="C26" s="26"/>
      <c r="D26" s="26"/>
      <c r="E26" s="27"/>
      <c r="F26" s="28"/>
      <c r="G26" s="23"/>
    </row>
    <row r="27" spans="1:7" s="24" customFormat="1" ht="18.75" customHeight="1" x14ac:dyDescent="0.25">
      <c r="A27" s="32" t="s">
        <v>29</v>
      </c>
      <c r="B27" s="29">
        <f t="shared" ref="B27:D27" si="3">SUM(B28:B31)</f>
        <v>503429.84300000005</v>
      </c>
      <c r="C27" s="29">
        <f t="shared" si="3"/>
        <v>633840.82199999993</v>
      </c>
      <c r="D27" s="29">
        <f t="shared" si="3"/>
        <v>770748.36750999978</v>
      </c>
      <c r="E27" s="27" cm="1">
        <f t="array" ref="E27">_xlfn.IFS(C27="-",D27,D27="-",-C27,AND(C27="-",D27="-"),"-",AND(C27&lt;&gt;"-",D27&lt;&gt;"-"),D27-C27)</f>
        <v>136907.54550999985</v>
      </c>
      <c r="F27" s="28">
        <f>E27/C27*100</f>
        <v>21.599673097420013</v>
      </c>
      <c r="G27" s="23"/>
    </row>
    <row r="28" spans="1:7" s="24" customFormat="1" ht="18.75" customHeight="1" x14ac:dyDescent="0.25">
      <c r="A28" s="33" t="s">
        <v>30</v>
      </c>
      <c r="B28" s="26">
        <v>105530.31227000023</v>
      </c>
      <c r="C28" s="26">
        <v>126070.72397999978</v>
      </c>
      <c r="D28" s="30">
        <v>139705.40648000001</v>
      </c>
      <c r="E28" s="27" cm="1">
        <f t="array" ref="E28">_xlfn.IFS(C28="-",D28,D28="-",-C28,AND(C28="-",D28="-"),"-",AND(C28&lt;&gt;"-",D28&lt;&gt;"-"),D28-C28)</f>
        <v>13634.682500000228</v>
      </c>
      <c r="F28" s="28"/>
      <c r="G28" s="23"/>
    </row>
    <row r="29" spans="1:7" s="24" customFormat="1" ht="18.75" customHeight="1" x14ac:dyDescent="0.25">
      <c r="A29" s="34" t="s">
        <v>31</v>
      </c>
      <c r="B29" s="26">
        <v>18568.673849999992</v>
      </c>
      <c r="C29" s="26">
        <v>37698.149159999914</v>
      </c>
      <c r="D29" s="30">
        <v>84898.812779999978</v>
      </c>
      <c r="E29" s="27" cm="1">
        <f t="array" ref="E29">_xlfn.IFS(C29="-",D29,D29="-",-C29,AND(C29="-",D29="-"),"-",AND(C29&lt;&gt;"-",D29&lt;&gt;"-"),D29-C29)</f>
        <v>47200.663620000065</v>
      </c>
      <c r="F29" s="28"/>
      <c r="G29" s="23"/>
    </row>
    <row r="30" spans="1:7" s="24" customFormat="1" ht="18.75" customHeight="1" x14ac:dyDescent="0.25">
      <c r="A30" s="33" t="s">
        <v>32</v>
      </c>
      <c r="B30" s="26">
        <v>322198.38475999981</v>
      </c>
      <c r="C30" s="26">
        <v>385576.99410000024</v>
      </c>
      <c r="D30" s="30">
        <v>438786.66846999992</v>
      </c>
      <c r="E30" s="27" cm="1">
        <f t="array" ref="E30">_xlfn.IFS(C30="-",D30,D30="-",-C30,AND(C30="-",D30="-"),"-",AND(C30&lt;&gt;"-",D30&lt;&gt;"-"),D30-C30)</f>
        <v>53209.674369999673</v>
      </c>
      <c r="F30" s="28"/>
      <c r="G30" s="23"/>
    </row>
    <row r="31" spans="1:7" s="24" customFormat="1" ht="18.75" customHeight="1" x14ac:dyDescent="0.25">
      <c r="A31" s="33" t="s">
        <v>33</v>
      </c>
      <c r="B31" s="26">
        <v>57132.472119999991</v>
      </c>
      <c r="C31" s="26">
        <v>84494.954759999993</v>
      </c>
      <c r="D31" s="30">
        <v>107357.47977999999</v>
      </c>
      <c r="E31" s="27" cm="1">
        <f t="array" ref="E31">_xlfn.IFS(C31="-",D31,D31="-",-C31,AND(C31="-",D31="-"),"-",AND(C31&lt;&gt;"-",D31&lt;&gt;"-"),D31-C31)</f>
        <v>22862.525020000001</v>
      </c>
      <c r="F31" s="28"/>
      <c r="G31" s="23"/>
    </row>
    <row r="32" spans="1:7" s="24" customFormat="1" ht="18.75" customHeight="1" x14ac:dyDescent="0.25">
      <c r="A32" s="33"/>
      <c r="B32" s="26"/>
      <c r="C32" s="26"/>
      <c r="D32" s="26"/>
      <c r="E32" s="27"/>
      <c r="F32" s="28"/>
      <c r="G32" s="23"/>
    </row>
    <row r="33" spans="1:7" s="24" customFormat="1" ht="18.75" customHeight="1" x14ac:dyDescent="0.25">
      <c r="A33" s="32" t="s">
        <v>34</v>
      </c>
      <c r="B33" s="26">
        <v>23944.489489999993</v>
      </c>
      <c r="C33" s="26">
        <v>26135.937999999995</v>
      </c>
      <c r="D33" s="30">
        <v>30839.978939999986</v>
      </c>
      <c r="E33" s="27" cm="1">
        <f t="array" ref="E33">_xlfn.IFS(C33="-",D33,D33="-",-C33,AND(C33="-",D33="-"),"-",AND(C33&lt;&gt;"-",D33&lt;&gt;"-"),D33-C33)</f>
        <v>4704.0409399999917</v>
      </c>
      <c r="F33" s="28">
        <f>E33/C33*100</f>
        <v>17.998362790728965</v>
      </c>
      <c r="G33" s="23"/>
    </row>
    <row r="34" spans="1:7" s="24" customFormat="1" ht="18.75" customHeight="1" x14ac:dyDescent="0.25">
      <c r="A34" s="33"/>
      <c r="B34" s="35"/>
      <c r="C34" s="35"/>
      <c r="D34" s="35"/>
      <c r="E34" s="27"/>
      <c r="F34" s="28"/>
      <c r="G34" s="23"/>
    </row>
    <row r="35" spans="1:7" s="24" customFormat="1" ht="18.75" customHeight="1" x14ac:dyDescent="0.25">
      <c r="A35" s="32" t="s">
        <v>35</v>
      </c>
      <c r="B35" s="26">
        <v>58483.490059999982</v>
      </c>
      <c r="C35" s="26">
        <v>116077.10068000003</v>
      </c>
      <c r="D35" s="30">
        <v>112079.10857999994</v>
      </c>
      <c r="E35" s="27" cm="1">
        <f t="array" ref="E35">_xlfn.IFS(C35="-",D35,D35="-",-C35,AND(C35="-",D35="-"),"-",AND(C35&lt;&gt;"-",D35&lt;&gt;"-"),D35-C35)</f>
        <v>-3997.9921000000904</v>
      </c>
      <c r="F35" s="28">
        <f>E35/C35*100</f>
        <v>-3.4442556512689846</v>
      </c>
      <c r="G35" s="23"/>
    </row>
    <row r="36" spans="1:7" s="24" customFormat="1" ht="18.75" customHeight="1" x14ac:dyDescent="0.25">
      <c r="A36" s="33"/>
      <c r="B36" s="26"/>
      <c r="C36" s="26"/>
      <c r="D36" s="26"/>
      <c r="E36" s="27"/>
      <c r="F36" s="28"/>
      <c r="G36" s="23"/>
    </row>
    <row r="37" spans="1:7" s="24" customFormat="1" ht="18.75" customHeight="1" x14ac:dyDescent="0.25">
      <c r="A37" s="36" t="s">
        <v>36</v>
      </c>
      <c r="B37" s="20">
        <f>B7-B25</f>
        <v>-82649.754580000008</v>
      </c>
      <c r="C37" s="20">
        <f>C7-C25</f>
        <v>-311397.25164999987</v>
      </c>
      <c r="D37" s="20">
        <f>D7-D25</f>
        <v>-285539.39235999982</v>
      </c>
      <c r="E37" s="21" cm="1">
        <f t="array" ref="E37">_xlfn.IFS(C37="-",D37,D37="-",-C37,AND(C37="-",D37="-"),"-",AND(C37&lt;&gt;"-",D37&lt;&gt;"-"),D37-C37)</f>
        <v>25857.859290000051</v>
      </c>
      <c r="F37" s="31">
        <f>E37/C37*100</f>
        <v>-8.3038174399379159</v>
      </c>
      <c r="G37" s="23"/>
    </row>
    <row r="38" spans="1:7" s="24" customFormat="1" ht="18.75" customHeight="1" x14ac:dyDescent="0.25">
      <c r="A38" s="36"/>
      <c r="B38" s="37"/>
      <c r="C38" s="37"/>
      <c r="D38" s="37"/>
      <c r="E38" s="38"/>
      <c r="F38" s="39"/>
      <c r="G38" s="23"/>
    </row>
    <row r="39" spans="1:7" s="24" customFormat="1" ht="18.75" customHeight="1" x14ac:dyDescent="0.25">
      <c r="A39" s="40" t="s">
        <v>37</v>
      </c>
      <c r="B39" s="29"/>
      <c r="C39" s="29"/>
      <c r="D39" s="29"/>
      <c r="E39" s="27"/>
      <c r="F39" s="39"/>
      <c r="G39" s="23"/>
    </row>
    <row r="40" spans="1:7" s="24" customFormat="1" ht="18.75" customHeight="1" x14ac:dyDescent="0.25">
      <c r="A40" s="41"/>
      <c r="B40" s="29"/>
      <c r="C40" s="29"/>
      <c r="D40" s="29"/>
      <c r="E40" s="27"/>
      <c r="F40" s="39"/>
      <c r="G40" s="23"/>
    </row>
    <row r="41" spans="1:7" s="24" customFormat="1" ht="18.75" customHeight="1" x14ac:dyDescent="0.25">
      <c r="A41" s="32" t="s">
        <v>38</v>
      </c>
      <c r="B41" s="29"/>
      <c r="C41" s="29"/>
      <c r="D41" s="29"/>
      <c r="E41" s="27"/>
      <c r="F41" s="39"/>
      <c r="G41" s="23"/>
    </row>
    <row r="42" spans="1:7" s="24" customFormat="1" ht="18.75" customHeight="1" x14ac:dyDescent="0.25">
      <c r="A42" s="42" t="s">
        <v>39</v>
      </c>
      <c r="B42" s="26" t="s">
        <v>21</v>
      </c>
      <c r="C42" s="26">
        <v>77850</v>
      </c>
      <c r="D42" s="26" t="s">
        <v>21</v>
      </c>
      <c r="E42" s="27" cm="1">
        <f t="array" ref="E42">_xlfn.IFS(C42="-",D42,D42="-",-C42,AND(C42="-",D42="-"),"-",AND(C42&lt;&gt;"-",D42&lt;&gt;"-"),D42-C42)</f>
        <v>-77850</v>
      </c>
      <c r="F42" s="39"/>
      <c r="G42" s="23"/>
    </row>
    <row r="43" spans="1:7" s="24" customFormat="1" ht="18.75" customHeight="1" x14ac:dyDescent="0.25">
      <c r="A43" s="42" t="s">
        <v>40</v>
      </c>
      <c r="B43" s="26" t="s">
        <v>21</v>
      </c>
      <c r="C43" s="26" t="s">
        <v>21</v>
      </c>
      <c r="D43" s="26" t="s">
        <v>21</v>
      </c>
      <c r="E43" s="27" t="str" cm="1">
        <f t="array" ref="E43">_xlfn.IFS(C43="-",D43,D43="-",-C43,AND(C43="-",D43="-"),"-",AND(C43&lt;&gt;"-",D43&lt;&gt;"-"),D43-C43)</f>
        <v>-</v>
      </c>
      <c r="F43" s="39"/>
      <c r="G43" s="23"/>
    </row>
    <row r="44" spans="1:7" s="24" customFormat="1" ht="18.75" customHeight="1" x14ac:dyDescent="0.25">
      <c r="A44" s="42" t="s">
        <v>41</v>
      </c>
      <c r="B44" s="26" t="s">
        <v>21</v>
      </c>
      <c r="C44" s="26" t="s">
        <v>21</v>
      </c>
      <c r="D44" s="26" t="s">
        <v>21</v>
      </c>
      <c r="E44" s="27" t="str" cm="1">
        <f t="array" ref="E44">_xlfn.IFS(C44="-",D44,D44="-",-C44,AND(C44="-",D44="-"),"-",AND(C44&lt;&gt;"-",D44&lt;&gt;"-"),D44-C44)</f>
        <v>-</v>
      </c>
      <c r="F44" s="39"/>
      <c r="G44" s="23"/>
    </row>
    <row r="45" spans="1:7" s="24" customFormat="1" ht="18.75" customHeight="1" x14ac:dyDescent="0.25">
      <c r="A45" s="42" t="s">
        <v>42</v>
      </c>
      <c r="B45" s="43" t="s">
        <v>21</v>
      </c>
      <c r="C45" s="26" t="s">
        <v>21</v>
      </c>
      <c r="D45" s="26" t="s">
        <v>21</v>
      </c>
      <c r="E45" s="27" t="str" cm="1">
        <f t="array" ref="E45">_xlfn.IFS(C45="-",D45,D45="-",-C45,AND(C45="-",D45="-"),"-",AND(C45&lt;&gt;"-",D45&lt;&gt;"-"),D45-C45)</f>
        <v>-</v>
      </c>
      <c r="F45" s="39"/>
      <c r="G45" s="23"/>
    </row>
    <row r="46" spans="1:7" s="24" customFormat="1" ht="18.75" customHeight="1" x14ac:dyDescent="0.25">
      <c r="A46" s="44"/>
      <c r="B46" s="29"/>
      <c r="C46" s="45"/>
      <c r="D46" s="45"/>
      <c r="E46" s="27"/>
      <c r="F46" s="39"/>
      <c r="G46" s="23"/>
    </row>
    <row r="47" spans="1:7" s="24" customFormat="1" ht="18.75" customHeight="1" x14ac:dyDescent="0.25">
      <c r="A47" s="32" t="s">
        <v>43</v>
      </c>
      <c r="B47" s="29"/>
      <c r="C47" s="45"/>
      <c r="D47" s="45"/>
      <c r="E47" s="27"/>
      <c r="F47" s="39"/>
      <c r="G47" s="23"/>
    </row>
    <row r="48" spans="1:7" s="24" customFormat="1" ht="18.75" customHeight="1" x14ac:dyDescent="0.25">
      <c r="A48" s="42" t="s">
        <v>44</v>
      </c>
      <c r="B48" s="30">
        <v>15</v>
      </c>
      <c r="C48" s="30">
        <v>15015</v>
      </c>
      <c r="D48" s="30">
        <v>15000</v>
      </c>
      <c r="E48" s="46" cm="1">
        <f t="array" ref="E48">_xlfn.IFS(C48="-",D48,D48="-",-C48,AND(C48="-",D48="-"),"-",AND(C48&lt;&gt;"-",D48&lt;&gt;"-"),D48-C48)</f>
        <v>-15</v>
      </c>
      <c r="F48" s="39"/>
      <c r="G48" s="23"/>
    </row>
    <row r="49" spans="1:7" s="48" customFormat="1" ht="18.75" customHeight="1" x14ac:dyDescent="0.25">
      <c r="A49" s="42" t="s">
        <v>45</v>
      </c>
      <c r="B49" s="26">
        <v>-2699.327340000018</v>
      </c>
      <c r="C49" s="47" t="s">
        <v>21</v>
      </c>
      <c r="D49" s="47" t="s">
        <v>21</v>
      </c>
      <c r="E49" s="27" t="str" cm="1">
        <f t="array" ref="E49">_xlfn.IFS(C49="-",D49,D49="-",-C49,AND(C49="-",D49="-"),"-",AND(C49&lt;&gt;"-",D49&lt;&gt;"-"),D49-C49)</f>
        <v>-</v>
      </c>
      <c r="F49" s="39"/>
      <c r="G49" s="23"/>
    </row>
    <row r="50" spans="1:7" ht="18.75" customHeight="1" x14ac:dyDescent="0.25">
      <c r="A50" s="42" t="s">
        <v>46</v>
      </c>
      <c r="B50" s="26">
        <v>259</v>
      </c>
      <c r="C50" s="26">
        <v>595.80000000000018</v>
      </c>
      <c r="D50" s="30">
        <v>659.30000000000018</v>
      </c>
      <c r="E50" s="27" cm="1">
        <f t="array" ref="E50">_xlfn.IFS(C50="-",D50,D50="-",-C50,AND(C50="-",D50="-"),"-",AND(C50&lt;&gt;"-",D50&lt;&gt;"-"),D50-C50)</f>
        <v>63.5</v>
      </c>
      <c r="F50" s="39"/>
      <c r="G50" s="23"/>
    </row>
    <row r="51" spans="1:7" ht="18.75" customHeight="1" x14ac:dyDescent="0.25">
      <c r="A51" s="49" t="s">
        <v>39</v>
      </c>
      <c r="B51" s="50" t="s">
        <v>21</v>
      </c>
      <c r="C51" s="50" t="s">
        <v>21</v>
      </c>
      <c r="D51" s="50" t="s">
        <v>21</v>
      </c>
      <c r="E51" s="51" t="str" cm="1">
        <f t="array" ref="E51">_xlfn.IFS(C51="-",D51,D51="-",-C51,AND(C51="-",D51="-"),"-",AND(C51&lt;&gt;"-",D51&lt;&gt;"-"),D51-C51)</f>
        <v>-</v>
      </c>
      <c r="F51" s="52"/>
      <c r="G51" s="23"/>
    </row>
    <row r="52" spans="1:7" ht="3.75" customHeight="1" x14ac:dyDescent="0.2">
      <c r="F52" s="2"/>
    </row>
    <row r="53" spans="1:7" ht="18.75" customHeight="1" x14ac:dyDescent="0.2">
      <c r="A53" s="53" t="s">
        <v>47</v>
      </c>
      <c r="F53" s="2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2026-07-24T10:20:05Z</dcterms:created>
  <dcterms:modified xsi:type="dcterms:W3CDTF">2026-07-24T10:20:20Z</dcterms:modified>
</cp:coreProperties>
</file>