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ovmt-my.sharepoint.com/personal/sharon_migliore_gov_mt/Documents/SHARON/NEWS RELEASES/News Releases 2025/Themes_2025/Finance/GOV Finance Data/Gov Fin Dat_Jan-Jul 2025/"/>
    </mc:Choice>
  </mc:AlternateContent>
  <xr:revisionPtr revIDLastSave="7" documentId="8_{AE71D05F-6827-47F9-9A19-6FF79A8E6A72}" xr6:coauthVersionLast="47" xr6:coauthVersionMax="47" xr10:uidLastSave="{BF82A268-54B6-45AE-ABB3-85E95B0AF008}"/>
  <bookViews>
    <workbookView xWindow="-120" yWindow="-120" windowWidth="20730" windowHeight="11040" activeTab="2" xr2:uid="{7717A9D9-52A3-43F8-8456-62569F3A1134}"/>
  </bookViews>
  <sheets>
    <sheet name="Table 1" sheetId="1" r:id="rId1"/>
    <sheet name="Table 2" sheetId="2" r:id="rId2"/>
    <sheet name="Table 3" sheetId="3" r:id="rId3"/>
    <sheet name="Table 4" sheetId="4" r:id="rId4"/>
    <sheet name="Table 5" sheetId="5" r:id="rId5"/>
    <sheet name="Table 6" sheetId="6" r:id="rId6"/>
  </sheets>
  <definedNames>
    <definedName name="_xlnm.Criteria" localSheetId="2">#REF!</definedName>
    <definedName name="_xlnm.Criteria">#REF!</definedName>
    <definedName name="_xlnm.Database" localSheetId="2">#REF!</definedName>
    <definedName name="_xlnm.Database">#REF!</definedName>
    <definedName name="e" localSheetId="2">#REF!</definedName>
    <definedName name="e">#REF!</definedName>
    <definedName name="_xlnm.Extract" localSheetId="2">!#REF!</definedName>
    <definedName name="_xlnm.Extract">#REF!</definedName>
    <definedName name="pages" localSheetId="2">#REF!</definedName>
    <definedName name="pages">#REF!</definedName>
    <definedName name="sum" localSheetId="2">!#REF!</definedName>
    <definedName name="sum">#REF!</definedName>
    <definedName name="t" localSheetId="2">!#REF!</definedName>
    <definedName name="t">#REF!</definedName>
    <definedName name="w" localSheetId="2">!#REF!</definedName>
    <definedName name="w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4" i="6" l="1"/>
  <c r="E13" i="6"/>
  <c r="E12" i="6"/>
  <c r="E11" i="6"/>
  <c r="E10" i="6"/>
  <c r="E9" i="6"/>
  <c r="D7" i="6"/>
  <c r="E7" i="6" s="1"/>
  <c r="F7" i="6" s="1"/>
  <c r="C7" i="6"/>
  <c r="B7" i="6"/>
  <c r="E16" i="5"/>
  <c r="F16" i="5" s="1"/>
  <c r="D16" i="5"/>
  <c r="C16" i="5"/>
  <c r="E7" i="5"/>
  <c r="F7" i="5" s="1"/>
  <c r="D7" i="5"/>
  <c r="D26" i="5" s="1"/>
  <c r="C7" i="5"/>
  <c r="C26" i="5" s="1"/>
  <c r="E16" i="4"/>
  <c r="F16" i="4" s="1"/>
  <c r="D16" i="4"/>
  <c r="C16" i="4"/>
  <c r="E7" i="4"/>
  <c r="F7" i="4" s="1"/>
  <c r="D7" i="4"/>
  <c r="D26" i="4" s="1"/>
  <c r="C7" i="4"/>
  <c r="C26" i="4" s="1"/>
  <c r="G30" i="3"/>
  <c r="F30" i="3"/>
  <c r="E30" i="3"/>
  <c r="D30" i="3"/>
  <c r="C30" i="3"/>
  <c r="B30" i="3"/>
  <c r="J29" i="3"/>
  <c r="I29" i="3"/>
  <c r="H29" i="3"/>
  <c r="J28" i="3"/>
  <c r="I28" i="3"/>
  <c r="H28" i="3"/>
  <c r="J27" i="3"/>
  <c r="I27" i="3"/>
  <c r="H27" i="3"/>
  <c r="J26" i="3"/>
  <c r="I26" i="3"/>
  <c r="H26" i="3"/>
  <c r="J25" i="3"/>
  <c r="I25" i="3"/>
  <c r="H25" i="3"/>
  <c r="J24" i="3"/>
  <c r="I24" i="3"/>
  <c r="I30" i="3" s="1"/>
  <c r="H24" i="3"/>
  <c r="J23" i="3"/>
  <c r="I23" i="3"/>
  <c r="H23" i="3"/>
  <c r="J22" i="3"/>
  <c r="I22" i="3"/>
  <c r="H22" i="3"/>
  <c r="J21" i="3"/>
  <c r="J30" i="3" s="1"/>
  <c r="I21" i="3"/>
  <c r="H21" i="3"/>
  <c r="J20" i="3"/>
  <c r="I20" i="3"/>
  <c r="H20" i="3"/>
  <c r="H30" i="3" s="1"/>
  <c r="M16" i="3"/>
  <c r="L16" i="3"/>
  <c r="K16" i="3"/>
  <c r="J16" i="3"/>
  <c r="I16" i="3"/>
  <c r="H16" i="3"/>
  <c r="G16" i="3"/>
  <c r="F16" i="3"/>
  <c r="E16" i="3"/>
  <c r="D16" i="3"/>
  <c r="C16" i="3"/>
  <c r="B16" i="3"/>
  <c r="E51" i="2" a="1"/>
  <c r="E51" i="2" s="1"/>
  <c r="E50" i="2" a="1"/>
  <c r="E50" i="2" s="1"/>
  <c r="E49" i="2" a="1"/>
  <c r="E49" i="2" s="1"/>
  <c r="E48" i="2" a="1"/>
  <c r="E48" i="2" s="1"/>
  <c r="E45" i="2" a="1"/>
  <c r="E45" i="2" s="1"/>
  <c r="E44" i="2" a="1"/>
  <c r="E44" i="2" s="1"/>
  <c r="E43" i="2" a="1"/>
  <c r="E43" i="2" s="1"/>
  <c r="E42" i="2" a="1"/>
  <c r="E42" i="2" s="1"/>
  <c r="E35" i="2"/>
  <c r="F35" i="2" s="1"/>
  <c r="E35" i="2" a="1"/>
  <c r="E33" i="2" a="1"/>
  <c r="E33" i="2" s="1"/>
  <c r="F33" i="2" s="1"/>
  <c r="E31" i="2" a="1"/>
  <c r="E31" i="2" s="1"/>
  <c r="E30" i="2" a="1"/>
  <c r="E30" i="2" s="1"/>
  <c r="E29" i="2" a="1"/>
  <c r="E29" i="2" s="1"/>
  <c r="E28" i="2" a="1"/>
  <c r="E28" i="2" s="1"/>
  <c r="D27" i="2"/>
  <c r="D25" i="2" s="1"/>
  <c r="D37" i="2" s="1"/>
  <c r="C27" i="2"/>
  <c r="E27" i="2" s="1" a="1"/>
  <c r="E27" i="2" s="1"/>
  <c r="F27" i="2" s="1"/>
  <c r="B27" i="2"/>
  <c r="B25" i="2"/>
  <c r="B37" i="2" s="1"/>
  <c r="E23" i="2" a="1"/>
  <c r="E23" i="2" s="1"/>
  <c r="E22" i="2" a="1"/>
  <c r="E22" i="2" s="1"/>
  <c r="E21" i="2" a="1"/>
  <c r="E21" i="2" s="1"/>
  <c r="E20" i="2" a="1"/>
  <c r="E20" i="2" s="1"/>
  <c r="E19" i="2" a="1"/>
  <c r="E19" i="2" s="1"/>
  <c r="E18" i="2" a="1"/>
  <c r="E18" i="2" s="1"/>
  <c r="E17" i="2" a="1"/>
  <c r="E17" i="2" s="1"/>
  <c r="E16" i="2" a="1"/>
  <c r="E16" i="2" s="1"/>
  <c r="E15" i="2" a="1"/>
  <c r="E15" i="2" s="1"/>
  <c r="E14" i="2" a="1"/>
  <c r="E14" i="2" s="1"/>
  <c r="E13" i="2" a="1"/>
  <c r="E13" i="2" s="1"/>
  <c r="E12" i="2" a="1"/>
  <c r="E12" i="2" s="1"/>
  <c r="E11" i="2" a="1"/>
  <c r="E11" i="2" s="1"/>
  <c r="E10" i="2" a="1"/>
  <c r="E10" i="2" s="1"/>
  <c r="E9" i="2" a="1"/>
  <c r="E9" i="2" s="1"/>
  <c r="E8" i="2" a="1"/>
  <c r="E8" i="2" s="1"/>
  <c r="D7" i="2"/>
  <c r="C7" i="2"/>
  <c r="E7" i="2" s="1"/>
  <c r="F7" i="2" s="1"/>
  <c r="B7" i="2"/>
  <c r="E51" i="1"/>
  <c r="E51" i="1" a="1"/>
  <c r="E50" i="1"/>
  <c r="E50" i="1" a="1"/>
  <c r="E49" i="1"/>
  <c r="E49" i="1" a="1"/>
  <c r="E48" i="1"/>
  <c r="E48" i="1" a="1"/>
  <c r="E45" i="1"/>
  <c r="E45" i="1" a="1"/>
  <c r="E44" i="1" a="1"/>
  <c r="E44" i="1" s="1"/>
  <c r="E43" i="1"/>
  <c r="E43" i="1" a="1"/>
  <c r="E42" i="1"/>
  <c r="E42" i="1" a="1"/>
  <c r="D37" i="1"/>
  <c r="E35" i="1" a="1"/>
  <c r="E35" i="1" s="1"/>
  <c r="F35" i="1" s="1"/>
  <c r="E33" i="1" a="1"/>
  <c r="E33" i="1" s="1"/>
  <c r="F33" i="1" s="1"/>
  <c r="E31" i="1"/>
  <c r="E31" i="1" a="1"/>
  <c r="E30" i="1"/>
  <c r="E30" i="1" a="1"/>
  <c r="E29" i="1"/>
  <c r="E29" i="1" a="1"/>
  <c r="E28" i="1" a="1"/>
  <c r="E28" i="1" s="1"/>
  <c r="E27" i="1" a="1"/>
  <c r="E27" i="1" s="1"/>
  <c r="F27" i="1" s="1"/>
  <c r="D27" i="1"/>
  <c r="C27" i="1"/>
  <c r="B27" i="1"/>
  <c r="B25" i="1" s="1"/>
  <c r="D25" i="1"/>
  <c r="C25" i="1"/>
  <c r="E25" i="1" s="1" a="1"/>
  <c r="E25" i="1" s="1"/>
  <c r="F25" i="1" s="1"/>
  <c r="E23" i="1"/>
  <c r="E23" i="1" a="1"/>
  <c r="E22" i="1" a="1"/>
  <c r="E22" i="1" s="1"/>
  <c r="E21" i="1"/>
  <c r="E21" i="1" a="1"/>
  <c r="E20" i="1"/>
  <c r="E20" i="1" a="1"/>
  <c r="E19" i="1"/>
  <c r="E19" i="1" a="1"/>
  <c r="E18" i="1" a="1"/>
  <c r="E18" i="1" s="1"/>
  <c r="E17" i="1"/>
  <c r="E17" i="1" a="1"/>
  <c r="E16" i="1"/>
  <c r="E16" i="1" a="1"/>
  <c r="E15" i="1"/>
  <c r="E15" i="1" a="1"/>
  <c r="E14" i="1" a="1"/>
  <c r="E14" i="1" s="1"/>
  <c r="E13" i="1"/>
  <c r="E13" i="1" a="1"/>
  <c r="E12" i="1"/>
  <c r="E12" i="1" a="1"/>
  <c r="E11" i="1"/>
  <c r="E11" i="1" a="1"/>
  <c r="E10" i="1" a="1"/>
  <c r="E10" i="1" s="1"/>
  <c r="E9" i="1"/>
  <c r="E9" i="1" a="1"/>
  <c r="E8" i="1"/>
  <c r="E8" i="1" a="1"/>
  <c r="D7" i="1"/>
  <c r="E7" i="1" s="1"/>
  <c r="F7" i="1" s="1"/>
  <c r="C7" i="1"/>
  <c r="C37" i="1" s="1"/>
  <c r="E37" i="1" s="1" a="1"/>
  <c r="E37" i="1" s="1"/>
  <c r="F37" i="1" s="1"/>
  <c r="B7" i="1"/>
  <c r="B37" i="1" s="1"/>
  <c r="C25" i="2" l="1"/>
  <c r="E25" i="2" s="1" a="1"/>
  <c r="E25" i="2" s="1"/>
  <c r="F25" i="2" s="1"/>
  <c r="E26" i="5"/>
  <c r="F26" i="5" s="1"/>
  <c r="G26" i="5" s="1"/>
  <c r="E26" i="4"/>
  <c r="F26" i="4" s="1"/>
  <c r="G26" i="4" s="1"/>
  <c r="C37" i="2" l="1"/>
  <c r="E37" i="2" s="1" a="1"/>
  <c r="E37" i="2" s="1"/>
  <c r="F37" i="2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<sst xmlns="http://schemas.openxmlformats.org/spreadsheetml/2006/main" count="332" uniqueCount="117">
  <si>
    <t>Table 1.  Revenue/Expenditure categories by period and description</t>
  </si>
  <si>
    <t>Description</t>
  </si>
  <si>
    <t>Jan-Jul       2023</t>
  </si>
  <si>
    <t>Jan-Jul       2024</t>
  </si>
  <si>
    <t>Jan-Jul       2025</t>
  </si>
  <si>
    <t>Jan-Jul 2025 /                       Jan-Jul 2024</t>
  </si>
  <si>
    <t>Change</t>
  </si>
  <si>
    <t>% change</t>
  </si>
  <si>
    <t>€ 000</t>
  </si>
  <si>
    <t>(a) Total Recurrent Revenue</t>
  </si>
  <si>
    <t xml:space="preserve">     Customs and Excise Duties</t>
  </si>
  <si>
    <t xml:space="preserve">     Licences, Taxes and Fines</t>
  </si>
  <si>
    <t xml:space="preserve">     Income Tax</t>
  </si>
  <si>
    <t xml:space="preserve">     Value Added Tax</t>
  </si>
  <si>
    <t xml:space="preserve"> </t>
  </si>
  <si>
    <t xml:space="preserve">     Fees of Office</t>
  </si>
  <si>
    <t xml:space="preserve">     Sales-Goods</t>
  </si>
  <si>
    <t xml:space="preserve">     Sales-Services</t>
  </si>
  <si>
    <t xml:space="preserve">     Sales-Others</t>
  </si>
  <si>
    <t xml:space="preserve">     Reimbursements</t>
  </si>
  <si>
    <t xml:space="preserve">     Central Bank of Malta</t>
  </si>
  <si>
    <t>-</t>
  </si>
  <si>
    <t xml:space="preserve">     Rents</t>
  </si>
  <si>
    <t xml:space="preserve">     Dividends on Investment</t>
  </si>
  <si>
    <t xml:space="preserve">     Interest on loans made by Government</t>
  </si>
  <si>
    <t xml:space="preserve">     Social Security</t>
  </si>
  <si>
    <t xml:space="preserve">     Grants</t>
  </si>
  <si>
    <t xml:space="preserve">     Miscellaneous Receipts</t>
  </si>
  <si>
    <t>(b) Total Expenditure</t>
  </si>
  <si>
    <t>Recurrent Expenditure</t>
  </si>
  <si>
    <t>Personal Emoluments</t>
  </si>
  <si>
    <t>Operational and Maintenance Expenses</t>
  </si>
  <si>
    <t>Programmes and Initiatives</t>
  </si>
  <si>
    <t>Contributions to Government Entities</t>
  </si>
  <si>
    <t>Interest</t>
  </si>
  <si>
    <t>Capital Expenditure</t>
  </si>
  <si>
    <t>(a-b) Consolidated Fund Surplus/Deficit</t>
  </si>
  <si>
    <t>(c) Financial Transactions</t>
  </si>
  <si>
    <t>Revenue</t>
  </si>
  <si>
    <t>Loans</t>
  </si>
  <si>
    <t>Repayment of Loans</t>
  </si>
  <si>
    <t>Receipts from Sale of Shares</t>
  </si>
  <si>
    <t>Other extraordinary receipts</t>
  </si>
  <si>
    <t>Expenditure</t>
  </si>
  <si>
    <t>Contribution to Sinking Fund</t>
  </si>
  <si>
    <t>Equity Acquisition</t>
  </si>
  <si>
    <t>Repayment of Loan</t>
  </si>
  <si>
    <t>Note: Totals may not add up due to rounding.</t>
  </si>
  <si>
    <t>Table 2.  Revenue/Expenditure categories by month and description</t>
  </si>
  <si>
    <t>July
2023</t>
  </si>
  <si>
    <t>July
2024</t>
  </si>
  <si>
    <t>July
2025</t>
  </si>
  <si>
    <t>July 2025 / 
July 2024</t>
  </si>
  <si>
    <t xml:space="preserve">     Sales -Goods</t>
  </si>
  <si>
    <r>
      <t>Table 3. Government expenditure by COFOG</t>
    </r>
    <r>
      <rPr>
        <b/>
        <vertAlign val="superscript"/>
        <sz val="9"/>
        <color rgb="FF000000"/>
        <rFont val="Arial"/>
        <family val="2"/>
      </rPr>
      <t>1</t>
    </r>
    <r>
      <rPr>
        <b/>
        <sz val="9"/>
        <color rgb="FF000000"/>
        <rFont val="Arial"/>
        <family val="2"/>
      </rPr>
      <t xml:space="preserve"> category, period and description</t>
    </r>
  </si>
  <si>
    <t>COFOG</t>
  </si>
  <si>
    <t>Jan-Jul   2023</t>
  </si>
  <si>
    <t>Jan-Jul   2024</t>
  </si>
  <si>
    <t>Jan-Jul   2025</t>
  </si>
  <si>
    <t>General public services</t>
  </si>
  <si>
    <t>Defence</t>
  </si>
  <si>
    <t>Public order and safety</t>
  </si>
  <si>
    <t>Economic affairs</t>
  </si>
  <si>
    <t>Environment protection</t>
  </si>
  <si>
    <t>Housing and community amenities</t>
  </si>
  <si>
    <t>Health</t>
  </si>
  <si>
    <t>Recreation, culture and religion</t>
  </si>
  <si>
    <t>Education</t>
  </si>
  <si>
    <t>Social protection</t>
  </si>
  <si>
    <t xml:space="preserve">Total </t>
  </si>
  <si>
    <t>Interest Expenditure</t>
  </si>
  <si>
    <t>Total Expenditure</t>
  </si>
  <si>
    <r>
      <t>Table 4. Consolidated Fund data in ESA 2010</t>
    </r>
    <r>
      <rPr>
        <b/>
        <vertAlign val="superscript"/>
        <sz val="9"/>
        <rFont val="Arial"/>
        <family val="2"/>
      </rPr>
      <t>1</t>
    </r>
    <r>
      <rPr>
        <b/>
        <sz val="9"/>
        <rFont val="Arial"/>
        <family val="2"/>
      </rPr>
      <t xml:space="preserve"> codes by period and description</t>
    </r>
  </si>
  <si>
    <t>ESA
code</t>
  </si>
  <si>
    <t>1. Total Revenue</t>
  </si>
  <si>
    <t>Market Output</t>
  </si>
  <si>
    <t>P11</t>
  </si>
  <si>
    <t>Taxes on Production and Imports</t>
  </si>
  <si>
    <t>D2</t>
  </si>
  <si>
    <t>Property income receivable</t>
  </si>
  <si>
    <t>D4</t>
  </si>
  <si>
    <t>Current taxes on income, wealth, etc</t>
  </si>
  <si>
    <t>D5</t>
  </si>
  <si>
    <t>Net social contributions</t>
  </si>
  <si>
    <t>D61</t>
  </si>
  <si>
    <t>Current transfers receivable</t>
  </si>
  <si>
    <t>D7</t>
  </si>
  <si>
    <t>Capital transfers receivable</t>
  </si>
  <si>
    <t>D9</t>
  </si>
  <si>
    <t>2. Total Expenditure</t>
  </si>
  <si>
    <t>Intermediate Consumption</t>
  </si>
  <si>
    <t>P2</t>
  </si>
  <si>
    <t>Gross Capital Formation</t>
  </si>
  <si>
    <t>P5g+NP</t>
  </si>
  <si>
    <t xml:space="preserve">Compensation of Employees </t>
  </si>
  <si>
    <t>D1</t>
  </si>
  <si>
    <t>Property income payable</t>
  </si>
  <si>
    <t>Subsidies</t>
  </si>
  <si>
    <t>D3</t>
  </si>
  <si>
    <t>Social Benefits and social transfers in kind</t>
  </si>
  <si>
    <t xml:space="preserve">D62+D632 </t>
  </si>
  <si>
    <t>Current transfers payable</t>
  </si>
  <si>
    <t xml:space="preserve">Capital transfers payable </t>
  </si>
  <si>
    <t>(1-2) Consolidated Fund Surplus/Deficit</t>
  </si>
  <si>
    <r>
      <rPr>
        <vertAlign val="superscript"/>
        <sz val="9"/>
        <color rgb="FF000000"/>
        <rFont val="Arial"/>
        <family val="2"/>
      </rPr>
      <t>1</t>
    </r>
    <r>
      <rPr>
        <sz val="9"/>
        <color rgb="FF000000"/>
        <rFont val="Arial"/>
        <family val="2"/>
      </rPr>
      <t>Refer to methodological note 8.</t>
    </r>
  </si>
  <si>
    <r>
      <t>Table 5. Consolidated Fund data in ESA 2010</t>
    </r>
    <r>
      <rPr>
        <b/>
        <vertAlign val="superscript"/>
        <sz val="9"/>
        <rFont val="Arial"/>
        <family val="2"/>
      </rPr>
      <t>1</t>
    </r>
    <r>
      <rPr>
        <b/>
        <sz val="9"/>
        <rFont val="Arial"/>
        <family val="2"/>
      </rPr>
      <t xml:space="preserve"> codes by month and description</t>
    </r>
  </si>
  <si>
    <t xml:space="preserve">Property income payable </t>
  </si>
  <si>
    <t>Table 6.  Central Government debt by month and description</t>
  </si>
  <si>
    <t>Total Central Government Debt</t>
  </si>
  <si>
    <t>of which:</t>
  </si>
  <si>
    <t xml:space="preserve">     Treasury Bills</t>
  </si>
  <si>
    <t xml:space="preserve">     Malta Government Stocks</t>
  </si>
  <si>
    <t xml:space="preserve">     62+ Malta Government Savings Bond</t>
  </si>
  <si>
    <t xml:space="preserve">     Foreign Loans</t>
  </si>
  <si>
    <t xml:space="preserve">     MGSF investments in Government Debt </t>
  </si>
  <si>
    <t xml:space="preserve">     Euro coins issued in the name of the Treasury</t>
  </si>
  <si>
    <r>
      <rPr>
        <vertAlign val="superscript"/>
        <sz val="9"/>
        <color rgb="FF000000"/>
        <rFont val="Arial"/>
        <family val="2"/>
      </rPr>
      <t>1</t>
    </r>
    <r>
      <rPr>
        <sz val="9"/>
        <color rgb="FF000000"/>
        <rFont val="Arial"/>
        <family val="2"/>
      </rPr>
      <t>Refer to methodological note 6.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</si>
</sst>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3" formatCode="_-* #,##0.00_-;\-* #,##0.00_-;_-* &quot;-&quot;??_-;_-@_-"/>
    <numFmt numFmtId="164" formatCode="#,##0.0_ ;\-#,##0.0\ "/>
    <numFmt numFmtId="165" formatCode="\ @"/>
    <numFmt numFmtId="166" formatCode="#,##0.0"/>
    <numFmt numFmtId="167" formatCode="&quot;€&quot;#,##0.00"/>
    <numFmt numFmtId="168" formatCode="_-* #,##0.0_-;\-* #,##0.0_-;_-* &quot;-&quot;??_-;_-@_-"/>
    <numFmt numFmtId="169" formatCode="_-* #,##0_-;\-* #,##0_-;_-* &quot;-&quot;??_-;_-@_-"/>
    <numFmt numFmtId="170" formatCode="&quot; &quot;* #,##0.00&quot; &quot;;&quot;-&quot;* #,##0.00&quot; &quot;;&quot; &quot;* &quot;-&quot;#&quot; &quot;;&quot; &quot;@&quot; &quot;"/>
    <numFmt numFmtId="171" formatCode="&quot; &quot;* #,##0&quot; &quot;;&quot;-&quot;* #,##0&quot; &quot;;&quot; &quot;* &quot;-&quot;#&quot; &quot;;&quot; &quot;@&quot; &quot;"/>
    <numFmt numFmtId="172" formatCode="0.0"/>
    <numFmt numFmtId="173" formatCode="#,##0_ ;\-#,##0\ 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Arial"/>
      <family val="2"/>
    </font>
    <font>
      <sz val="9"/>
      <name val="Arial"/>
      <family val="2"/>
    </font>
    <font>
      <i/>
      <sz val="9"/>
      <name val="Arial"/>
      <family val="2"/>
    </font>
    <font>
      <b/>
      <i/>
      <sz val="9"/>
      <name val="Arial"/>
      <family val="2"/>
    </font>
    <font>
      <sz val="8"/>
      <name val="Arial"/>
      <family val="2"/>
    </font>
    <font>
      <sz val="11"/>
      <color rgb="FF000000"/>
      <name val="Calibri"/>
      <family val="2"/>
    </font>
    <font>
      <b/>
      <sz val="9"/>
      <color rgb="FF000000"/>
      <name val="Arial"/>
      <family val="2"/>
    </font>
    <font>
      <b/>
      <vertAlign val="superscript"/>
      <sz val="9"/>
      <color rgb="FF000000"/>
      <name val="Arial"/>
      <family val="2"/>
    </font>
    <font>
      <sz val="9"/>
      <color rgb="FF000000"/>
      <name val="Arial"/>
      <family val="2"/>
    </font>
    <font>
      <sz val="9"/>
      <color theme="1"/>
      <name val="Arial"/>
      <family val="2"/>
    </font>
    <font>
      <sz val="9"/>
      <color theme="1" tint="4.9989318521683403E-2"/>
      <name val="Arial"/>
      <family val="2"/>
    </font>
    <font>
      <sz val="9"/>
      <color rgb="FF0D0D0D"/>
      <name val="Arial"/>
      <family val="2"/>
    </font>
    <font>
      <vertAlign val="superscript"/>
      <sz val="9"/>
      <color rgb="FF000000"/>
      <name val="Arial"/>
      <family val="2"/>
    </font>
    <font>
      <sz val="10"/>
      <name val="Arial"/>
      <family val="2"/>
    </font>
    <font>
      <b/>
      <vertAlign val="superscript"/>
      <sz val="9"/>
      <name val="Arial"/>
      <family val="2"/>
    </font>
    <font>
      <b/>
      <sz val="9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8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7" fillId="0" borderId="0"/>
    <xf numFmtId="170" fontId="7" fillId="0" borderId="0" applyFont="0" applyFill="0" applyBorder="0" applyAlignment="0" applyProtection="0"/>
    <xf numFmtId="0" fontId="15" fillId="0" borderId="0"/>
    <xf numFmtId="0" fontId="1" fillId="0" borderId="0"/>
    <xf numFmtId="0" fontId="15" fillId="0" borderId="0"/>
  </cellStyleXfs>
  <cellXfs count="185">
    <xf numFmtId="0" fontId="0" fillId="0" borderId="0" xfId="0"/>
    <xf numFmtId="3" fontId="2" fillId="0" borderId="5" xfId="0" applyNumberFormat="1" applyFont="1" applyBorder="1" applyAlignment="1">
      <alignment horizontal="left" vertical="center" indent="1"/>
    </xf>
    <xf numFmtId="3" fontId="2" fillId="0" borderId="6" xfId="1" applyNumberFormat="1" applyFont="1" applyBorder="1" applyAlignment="1">
      <alignment horizontal="right" vertical="center" indent="1"/>
    </xf>
    <xf numFmtId="3" fontId="2" fillId="0" borderId="0" xfId="1" applyNumberFormat="1" applyFont="1" applyAlignment="1">
      <alignment horizontal="right" vertical="center" indent="1"/>
    </xf>
    <xf numFmtId="164" fontId="2" fillId="0" borderId="9" xfId="1" applyNumberFormat="1" applyFont="1" applyBorder="1" applyAlignment="1">
      <alignment horizontal="right" vertical="center" indent="1"/>
    </xf>
    <xf numFmtId="165" fontId="3" fillId="0" borderId="5" xfId="0" applyNumberFormat="1" applyFont="1" applyBorder="1" applyAlignment="1">
      <alignment vertical="center"/>
    </xf>
    <xf numFmtId="3" fontId="3" fillId="0" borderId="5" xfId="1" applyNumberFormat="1" applyFont="1" applyBorder="1" applyAlignment="1">
      <alignment horizontal="right" vertical="center" indent="1"/>
    </xf>
    <xf numFmtId="3" fontId="3" fillId="0" borderId="5" xfId="1" applyNumberFormat="1" applyFont="1" applyFill="1" applyBorder="1" applyAlignment="1">
      <alignment horizontal="right" vertical="center" indent="1"/>
    </xf>
    <xf numFmtId="3" fontId="3" fillId="0" borderId="0" xfId="1" applyNumberFormat="1" applyFont="1" applyAlignment="1">
      <alignment horizontal="right" vertical="center" indent="1"/>
    </xf>
    <xf numFmtId="166" fontId="3" fillId="0" borderId="9" xfId="1" applyNumberFormat="1" applyFont="1" applyBorder="1" applyAlignment="1">
      <alignment horizontal="right" vertical="center" indent="1"/>
    </xf>
    <xf numFmtId="167" fontId="0" fillId="0" borderId="0" xfId="0" applyNumberFormat="1"/>
    <xf numFmtId="166" fontId="2" fillId="0" borderId="9" xfId="1" applyNumberFormat="1" applyFont="1" applyBorder="1" applyAlignment="1">
      <alignment horizontal="right" vertical="center" indent="1"/>
    </xf>
    <xf numFmtId="165" fontId="4" fillId="0" borderId="5" xfId="0" applyNumberFormat="1" applyFont="1" applyBorder="1" applyAlignment="1">
      <alignment vertical="center"/>
    </xf>
    <xf numFmtId="3" fontId="3" fillId="0" borderId="6" xfId="1" applyNumberFormat="1" applyFont="1" applyBorder="1" applyAlignment="1">
      <alignment horizontal="right" vertical="center" indent="1"/>
    </xf>
    <xf numFmtId="165" fontId="3" fillId="0" borderId="5" xfId="0" applyNumberFormat="1" applyFont="1" applyBorder="1" applyAlignment="1">
      <alignment horizontal="left" vertical="center" indent="1"/>
    </xf>
    <xf numFmtId="165" fontId="3" fillId="0" borderId="5" xfId="0" applyNumberFormat="1" applyFont="1" applyBorder="1" applyAlignment="1">
      <alignment horizontal="left" vertical="center" wrapText="1" indent="1"/>
    </xf>
    <xf numFmtId="3" fontId="3" fillId="0" borderId="5" xfId="1" applyNumberFormat="1" applyFont="1" applyBorder="1" applyAlignment="1">
      <alignment horizontal="center" vertical="center"/>
    </xf>
    <xf numFmtId="3" fontId="3" fillId="0" borderId="5" xfId="1" applyNumberFormat="1" applyFont="1" applyFill="1" applyBorder="1" applyAlignment="1">
      <alignment horizontal="center" vertical="center"/>
    </xf>
    <xf numFmtId="3" fontId="5" fillId="0" borderId="5" xfId="0" applyNumberFormat="1" applyFont="1" applyBorder="1" applyAlignment="1">
      <alignment horizontal="left" vertical="center" indent="1"/>
    </xf>
    <xf numFmtId="3" fontId="5" fillId="0" borderId="5" xfId="1" applyNumberFormat="1" applyFont="1" applyBorder="1" applyAlignment="1">
      <alignment horizontal="right" vertical="center" indent="1"/>
    </xf>
    <xf numFmtId="3" fontId="5" fillId="0" borderId="0" xfId="1" applyNumberFormat="1" applyFont="1" applyAlignment="1">
      <alignment horizontal="right" vertical="center" indent="1"/>
    </xf>
    <xf numFmtId="168" fontId="5" fillId="0" borderId="9" xfId="1" applyNumberFormat="1" applyFont="1" applyBorder="1" applyAlignment="1">
      <alignment horizontal="right" vertical="center" indent="1"/>
    </xf>
    <xf numFmtId="3" fontId="2" fillId="0" borderId="0" xfId="0" applyNumberFormat="1" applyFont="1" applyAlignment="1">
      <alignment horizontal="left" vertical="center" indent="1"/>
    </xf>
    <xf numFmtId="3" fontId="4" fillId="0" borderId="0" xfId="0" applyNumberFormat="1" applyFont="1" applyAlignment="1">
      <alignment horizontal="left" vertical="center" indent="1"/>
    </xf>
    <xf numFmtId="3" fontId="3" fillId="0" borderId="5" xfId="0" applyNumberFormat="1" applyFont="1" applyBorder="1" applyAlignment="1">
      <alignment horizontal="left" vertical="center" indent="1"/>
    </xf>
    <xf numFmtId="3" fontId="3" fillId="0" borderId="0" xfId="0" applyNumberFormat="1" applyFont="1" applyAlignment="1">
      <alignment horizontal="left" vertical="center" indent="1"/>
    </xf>
    <xf numFmtId="3" fontId="3" fillId="0" borderId="6" xfId="1" applyNumberFormat="1" applyFont="1" applyFill="1" applyBorder="1" applyAlignment="1">
      <alignment horizontal="right" vertical="center" indent="1"/>
    </xf>
    <xf numFmtId="3" fontId="3" fillId="0" borderId="10" xfId="0" applyNumberFormat="1" applyFont="1" applyBorder="1" applyAlignment="1">
      <alignment horizontal="left" vertical="center" indent="1"/>
    </xf>
    <xf numFmtId="3" fontId="3" fillId="0" borderId="8" xfId="1" applyNumberFormat="1" applyFont="1" applyBorder="1" applyAlignment="1">
      <alignment horizontal="right" vertical="center" indent="1"/>
    </xf>
    <xf numFmtId="168" fontId="5" fillId="0" borderId="12" xfId="1" applyNumberFormat="1" applyFont="1" applyBorder="1" applyAlignment="1">
      <alignment horizontal="right" vertical="center" indent="1"/>
    </xf>
    <xf numFmtId="0" fontId="3" fillId="0" borderId="0" xfId="0" applyFont="1"/>
    <xf numFmtId="169" fontId="3" fillId="0" borderId="0" xfId="1" applyNumberFormat="1" applyFont="1"/>
    <xf numFmtId="3" fontId="3" fillId="0" borderId="0" xfId="1" applyNumberFormat="1" applyFont="1"/>
    <xf numFmtId="168" fontId="3" fillId="0" borderId="0" xfId="1" applyNumberFormat="1" applyFont="1"/>
    <xf numFmtId="0" fontId="6" fillId="0" borderId="0" xfId="0" applyFont="1"/>
    <xf numFmtId="0" fontId="3" fillId="0" borderId="0" xfId="0" applyFont="1" applyAlignment="1">
      <alignment vertical="center"/>
    </xf>
    <xf numFmtId="3" fontId="3" fillId="0" borderId="5" xfId="1" quotePrefix="1" applyNumberFormat="1" applyFont="1" applyBorder="1" applyAlignment="1">
      <alignment horizontal="right" vertical="center" indent="1"/>
    </xf>
    <xf numFmtId="0" fontId="2" fillId="0" borderId="0" xfId="0" applyFont="1"/>
    <xf numFmtId="3" fontId="3" fillId="0" borderId="10" xfId="1" applyNumberFormat="1" applyFont="1" applyBorder="1" applyAlignment="1">
      <alignment horizontal="right" vertical="center" indent="1"/>
    </xf>
    <xf numFmtId="0" fontId="6" fillId="0" borderId="0" xfId="0" applyFont="1" applyAlignment="1">
      <alignment wrapText="1"/>
    </xf>
    <xf numFmtId="164" fontId="3" fillId="0" borderId="0" xfId="0" applyNumberFormat="1" applyFont="1"/>
    <xf numFmtId="0" fontId="7" fillId="0" borderId="0" xfId="2"/>
    <xf numFmtId="0" fontId="8" fillId="0" borderId="0" xfId="2" applyFont="1" applyAlignment="1">
      <alignment horizontal="left" indent="1"/>
    </xf>
    <xf numFmtId="171" fontId="7" fillId="0" borderId="0" xfId="3" applyNumberFormat="1"/>
    <xf numFmtId="171" fontId="10" fillId="0" borderId="0" xfId="3" applyNumberFormat="1" applyFont="1" applyAlignment="1">
      <alignment vertical="center"/>
    </xf>
    <xf numFmtId="17" fontId="8" fillId="0" borderId="14" xfId="2" applyNumberFormat="1" applyFont="1" applyBorder="1" applyAlignment="1">
      <alignment horizontal="center" vertical="center" wrapText="1"/>
    </xf>
    <xf numFmtId="0" fontId="10" fillId="0" borderId="0" xfId="2" applyFont="1"/>
    <xf numFmtId="0" fontId="10" fillId="0" borderId="0" xfId="2" applyFont="1" applyAlignment="1">
      <alignment horizontal="left" wrapText="1" indent="1"/>
    </xf>
    <xf numFmtId="0" fontId="10" fillId="0" borderId="16" xfId="2" applyFont="1" applyBorder="1" applyAlignment="1">
      <alignment horizontal="left" vertical="center" indent="1"/>
    </xf>
    <xf numFmtId="3" fontId="10" fillId="0" borderId="17" xfId="3" applyNumberFormat="1" applyFont="1" applyFill="1" applyBorder="1" applyAlignment="1">
      <alignment horizontal="right" vertical="center" indent="1"/>
    </xf>
    <xf numFmtId="3" fontId="11" fillId="0" borderId="2" xfId="1" applyNumberFormat="1" applyFont="1" applyBorder="1" applyAlignment="1">
      <alignment horizontal="right" vertical="center" indent="1"/>
    </xf>
    <xf numFmtId="3" fontId="11" fillId="0" borderId="2" xfId="1" applyNumberFormat="1" applyFont="1" applyFill="1" applyBorder="1" applyAlignment="1">
      <alignment horizontal="right" vertical="center" indent="1"/>
    </xf>
    <xf numFmtId="3" fontId="11" fillId="0" borderId="7" xfId="1" applyNumberFormat="1" applyFont="1" applyBorder="1" applyAlignment="1">
      <alignment horizontal="right" vertical="center" indent="1"/>
    </xf>
    <xf numFmtId="3" fontId="10" fillId="0" borderId="18" xfId="3" applyNumberFormat="1" applyFont="1" applyFill="1" applyBorder="1" applyAlignment="1">
      <alignment horizontal="right" vertical="center" indent="1"/>
    </xf>
    <xf numFmtId="3" fontId="10" fillId="0" borderId="19" xfId="3" applyNumberFormat="1" applyFont="1" applyBorder="1" applyAlignment="1">
      <alignment horizontal="right" vertical="center" indent="1"/>
    </xf>
    <xf numFmtId="3" fontId="11" fillId="0" borderId="6" xfId="1" applyNumberFormat="1" applyFont="1" applyBorder="1" applyAlignment="1">
      <alignment horizontal="right" vertical="center" indent="1"/>
    </xf>
    <xf numFmtId="3" fontId="11" fillId="0" borderId="9" xfId="1" applyNumberFormat="1" applyFont="1" applyBorder="1" applyAlignment="1">
      <alignment horizontal="right" vertical="center" indent="1"/>
    </xf>
    <xf numFmtId="3" fontId="10" fillId="0" borderId="20" xfId="3" applyNumberFormat="1" applyFont="1" applyBorder="1" applyAlignment="1">
      <alignment horizontal="right" vertical="center" indent="1"/>
    </xf>
    <xf numFmtId="3" fontId="10" fillId="0" borderId="20" xfId="3" applyNumberFormat="1" applyFont="1" applyFill="1" applyBorder="1" applyAlignment="1">
      <alignment horizontal="right" vertical="center" indent="1"/>
    </xf>
    <xf numFmtId="3" fontId="11" fillId="0" borderId="6" xfId="1" applyNumberFormat="1" applyFont="1" applyFill="1" applyBorder="1" applyAlignment="1">
      <alignment horizontal="right" vertical="center" indent="1"/>
    </xf>
    <xf numFmtId="3" fontId="10" fillId="0" borderId="19" xfId="3" applyNumberFormat="1" applyFont="1" applyFill="1" applyBorder="1" applyAlignment="1">
      <alignment horizontal="right" vertical="center" indent="1"/>
    </xf>
    <xf numFmtId="3" fontId="11" fillId="0" borderId="9" xfId="1" applyNumberFormat="1" applyFont="1" applyFill="1" applyBorder="1" applyAlignment="1">
      <alignment horizontal="right" vertical="center" indent="1"/>
    </xf>
    <xf numFmtId="3" fontId="12" fillId="0" borderId="6" xfId="1" applyNumberFormat="1" applyFont="1" applyFill="1" applyBorder="1" applyAlignment="1">
      <alignment horizontal="right" vertical="center" indent="1"/>
    </xf>
    <xf numFmtId="3" fontId="13" fillId="0" borderId="19" xfId="3" applyNumberFormat="1" applyFont="1" applyFill="1" applyBorder="1" applyAlignment="1">
      <alignment horizontal="right" vertical="center" indent="1"/>
    </xf>
    <xf numFmtId="3" fontId="12" fillId="0" borderId="9" xfId="1" applyNumberFormat="1" applyFont="1" applyFill="1" applyBorder="1" applyAlignment="1">
      <alignment horizontal="right" vertical="center" indent="1"/>
    </xf>
    <xf numFmtId="3" fontId="13" fillId="0" borderId="20" xfId="3" applyNumberFormat="1" applyFont="1" applyBorder="1" applyAlignment="1">
      <alignment horizontal="right" vertical="center" indent="1"/>
    </xf>
    <xf numFmtId="0" fontId="8" fillId="0" borderId="21" xfId="2" applyFont="1" applyBorder="1" applyAlignment="1">
      <alignment horizontal="left" vertical="center" indent="1"/>
    </xf>
    <xf numFmtId="3" fontId="8" fillId="0" borderId="22" xfId="3" applyNumberFormat="1" applyFont="1" applyBorder="1" applyAlignment="1">
      <alignment horizontal="right" vertical="center" indent="1"/>
    </xf>
    <xf numFmtId="3" fontId="8" fillId="0" borderId="21" xfId="3" applyNumberFormat="1" applyFont="1" applyBorder="1" applyAlignment="1">
      <alignment horizontal="right" vertical="center" indent="1"/>
    </xf>
    <xf numFmtId="3" fontId="8" fillId="0" borderId="23" xfId="3" applyNumberFormat="1" applyFont="1" applyBorder="1" applyAlignment="1">
      <alignment horizontal="right" vertical="center" indent="1"/>
    </xf>
    <xf numFmtId="3" fontId="10" fillId="0" borderId="0" xfId="3" applyNumberFormat="1" applyFont="1" applyAlignment="1">
      <alignment vertical="center"/>
    </xf>
    <xf numFmtId="3" fontId="8" fillId="0" borderId="18" xfId="3" applyNumberFormat="1" applyFont="1" applyBorder="1" applyAlignment="1">
      <alignment horizontal="right" vertical="center" indent="1"/>
    </xf>
    <xf numFmtId="3" fontId="8" fillId="0" borderId="24" xfId="3" applyNumberFormat="1" applyFont="1" applyBorder="1" applyAlignment="1">
      <alignment horizontal="right" vertical="center" indent="1"/>
    </xf>
    <xf numFmtId="3" fontId="8" fillId="0" borderId="20" xfId="3" applyNumberFormat="1" applyFont="1" applyBorder="1" applyAlignment="1">
      <alignment horizontal="right" vertical="center" indent="1"/>
    </xf>
    <xf numFmtId="3" fontId="8" fillId="0" borderId="0" xfId="3" applyNumberFormat="1" applyFont="1" applyAlignment="1">
      <alignment horizontal="right" vertical="center" indent="1"/>
    </xf>
    <xf numFmtId="3" fontId="8" fillId="0" borderId="25" xfId="3" applyNumberFormat="1" applyFont="1" applyBorder="1" applyAlignment="1">
      <alignment horizontal="right" vertical="center" indent="1"/>
    </xf>
    <xf numFmtId="0" fontId="3" fillId="0" borderId="0" xfId="0" applyFont="1" applyAlignment="1">
      <alignment horizontal="left" indent="1"/>
    </xf>
    <xf numFmtId="169" fontId="3" fillId="0" borderId="0" xfId="1" applyNumberFormat="1" applyFont="1" applyFill="1"/>
    <xf numFmtId="169" fontId="3" fillId="0" borderId="0" xfId="1" applyNumberFormat="1" applyFont="1" applyFill="1" applyAlignment="1">
      <alignment vertical="center"/>
    </xf>
    <xf numFmtId="171" fontId="10" fillId="0" borderId="0" xfId="3" applyNumberFormat="1" applyFont="1" applyFill="1"/>
    <xf numFmtId="0" fontId="10" fillId="0" borderId="0" xfId="2" applyFont="1" applyAlignment="1">
      <alignment horizontal="left" indent="1"/>
    </xf>
    <xf numFmtId="171" fontId="10" fillId="0" borderId="0" xfId="3" applyNumberFormat="1" applyFont="1"/>
    <xf numFmtId="0" fontId="17" fillId="0" borderId="1" xfId="5" applyFont="1" applyBorder="1" applyAlignment="1">
      <alignment horizontal="left" vertical="center" indent="1"/>
    </xf>
    <xf numFmtId="0" fontId="17" fillId="0" borderId="7" xfId="5" applyFont="1" applyBorder="1" applyAlignment="1">
      <alignment horizontal="left" vertical="center" indent="1"/>
    </xf>
    <xf numFmtId="3" fontId="2" fillId="0" borderId="2" xfId="1" applyNumberFormat="1" applyFont="1" applyBorder="1" applyAlignment="1">
      <alignment horizontal="right" vertical="center" indent="1"/>
    </xf>
    <xf numFmtId="3" fontId="2" fillId="0" borderId="9" xfId="1" applyNumberFormat="1" applyFont="1" applyBorder="1" applyAlignment="1">
      <alignment horizontal="right" vertical="center" indent="1"/>
    </xf>
    <xf numFmtId="0" fontId="11" fillId="0" borderId="5" xfId="0" applyFont="1" applyBorder="1" applyAlignment="1">
      <alignment horizontal="left" vertical="center" indent="2"/>
    </xf>
    <xf numFmtId="0" fontId="18" fillId="0" borderId="9" xfId="0" applyFont="1" applyBorder="1" applyAlignment="1">
      <alignment horizontal="center" vertical="center"/>
    </xf>
    <xf numFmtId="3" fontId="3" fillId="0" borderId="9" xfId="1" applyNumberFormat="1" applyFont="1" applyBorder="1" applyAlignment="1">
      <alignment horizontal="right" vertical="center" indent="1"/>
    </xf>
    <xf numFmtId="0" fontId="17" fillId="0" borderId="5" xfId="5" applyFont="1" applyBorder="1" applyAlignment="1">
      <alignment horizontal="left" vertical="center" indent="1"/>
    </xf>
    <xf numFmtId="0" fontId="19" fillId="0" borderId="9" xfId="5" applyFont="1" applyBorder="1" applyAlignment="1">
      <alignment horizontal="left" vertical="center" indent="1"/>
    </xf>
    <xf numFmtId="165" fontId="3" fillId="0" borderId="5" xfId="4" applyNumberFormat="1" applyFont="1" applyBorder="1" applyAlignment="1">
      <alignment vertical="center"/>
    </xf>
    <xf numFmtId="165" fontId="3" fillId="0" borderId="9" xfId="4" applyNumberFormat="1" applyFont="1" applyBorder="1" applyAlignment="1">
      <alignment vertical="center"/>
    </xf>
    <xf numFmtId="3" fontId="5" fillId="0" borderId="5" xfId="4" applyNumberFormat="1" applyFont="1" applyBorder="1" applyAlignment="1">
      <alignment horizontal="left" vertical="center" indent="1"/>
    </xf>
    <xf numFmtId="3" fontId="5" fillId="0" borderId="9" xfId="4" applyNumberFormat="1" applyFont="1" applyBorder="1" applyAlignment="1">
      <alignment horizontal="left" vertical="center" indent="1"/>
    </xf>
    <xf numFmtId="3" fontId="5" fillId="0" borderId="6" xfId="1" applyNumberFormat="1" applyFont="1" applyBorder="1" applyAlignment="1">
      <alignment horizontal="right" vertical="center" indent="1"/>
    </xf>
    <xf numFmtId="3" fontId="5" fillId="0" borderId="10" xfId="4" applyNumberFormat="1" applyFont="1" applyBorder="1" applyAlignment="1">
      <alignment horizontal="left" vertical="center" indent="1"/>
    </xf>
    <xf numFmtId="3" fontId="5" fillId="0" borderId="12" xfId="4" applyNumberFormat="1" applyFont="1" applyBorder="1" applyAlignment="1">
      <alignment horizontal="left" vertical="center" indent="1"/>
    </xf>
    <xf numFmtId="169" fontId="5" fillId="0" borderId="8" xfId="1" applyNumberFormat="1" applyFont="1" applyBorder="1" applyAlignment="1">
      <alignment horizontal="right" vertical="center" indent="1"/>
    </xf>
    <xf numFmtId="169" fontId="5" fillId="0" borderId="10" xfId="1" applyNumberFormat="1" applyFont="1" applyBorder="1" applyAlignment="1">
      <alignment horizontal="right" vertical="center" indent="1"/>
    </xf>
    <xf numFmtId="169" fontId="5" fillId="0" borderId="26" xfId="1" applyNumberFormat="1" applyFont="1" applyBorder="1" applyAlignment="1">
      <alignment horizontal="right" vertical="center" indent="1"/>
    </xf>
    <xf numFmtId="0" fontId="3" fillId="0" borderId="0" xfId="4" applyFont="1"/>
    <xf numFmtId="169" fontId="0" fillId="0" borderId="0" xfId="1" applyNumberFormat="1" applyFont="1"/>
    <xf numFmtId="164" fontId="3" fillId="0" borderId="0" xfId="4" applyNumberFormat="1" applyFont="1"/>
    <xf numFmtId="0" fontId="3" fillId="0" borderId="0" xfId="6" applyFont="1"/>
    <xf numFmtId="165" fontId="2" fillId="0" borderId="1" xfId="6" applyNumberFormat="1" applyFont="1" applyBorder="1" applyAlignment="1">
      <alignment vertical="center"/>
    </xf>
    <xf numFmtId="169" fontId="2" fillId="0" borderId="6" xfId="1" applyNumberFormat="1" applyFont="1" applyBorder="1" applyAlignment="1">
      <alignment horizontal="right" vertical="center"/>
    </xf>
    <xf numFmtId="169" fontId="2" fillId="0" borderId="0" xfId="1" applyNumberFormat="1" applyFont="1" applyAlignment="1">
      <alignment horizontal="right" vertical="center"/>
    </xf>
    <xf numFmtId="172" fontId="2" fillId="0" borderId="9" xfId="1" applyNumberFormat="1" applyFont="1" applyBorder="1" applyAlignment="1">
      <alignment horizontal="right" vertical="center" indent="2"/>
    </xf>
    <xf numFmtId="165" fontId="4" fillId="0" borderId="5" xfId="6" applyNumberFormat="1" applyFont="1" applyBorder="1" applyAlignment="1">
      <alignment vertical="center"/>
    </xf>
    <xf numFmtId="169" fontId="6" fillId="0" borderId="6" xfId="1" applyNumberFormat="1" applyFont="1" applyBorder="1" applyAlignment="1">
      <alignment horizontal="right"/>
    </xf>
    <xf numFmtId="169" fontId="6" fillId="0" borderId="0" xfId="1" applyNumberFormat="1" applyFont="1" applyAlignment="1">
      <alignment horizontal="right"/>
    </xf>
    <xf numFmtId="168" fontId="6" fillId="0" borderId="9" xfId="1" applyNumberFormat="1" applyFont="1" applyBorder="1" applyAlignment="1">
      <alignment horizontal="right"/>
    </xf>
    <xf numFmtId="3" fontId="3" fillId="0" borderId="5" xfId="6" applyNumberFormat="1" applyFont="1" applyBorder="1" applyAlignment="1">
      <alignment vertical="center"/>
    </xf>
    <xf numFmtId="169" fontId="3" fillId="0" borderId="6" xfId="1" applyNumberFormat="1" applyFont="1" applyFill="1" applyBorder="1" applyAlignment="1">
      <alignment horizontal="right" vertical="center"/>
    </xf>
    <xf numFmtId="173" fontId="3" fillId="0" borderId="5" xfId="1" applyNumberFormat="1" applyFont="1" applyBorder="1" applyAlignment="1">
      <alignment horizontal="right" vertical="center"/>
    </xf>
    <xf numFmtId="169" fontId="3" fillId="0" borderId="6" xfId="1" applyNumberFormat="1" applyFont="1" applyBorder="1" applyAlignment="1">
      <alignment horizontal="right" vertical="center"/>
    </xf>
    <xf numFmtId="169" fontId="3" fillId="0" borderId="5" xfId="1" applyNumberFormat="1" applyFont="1" applyFill="1" applyBorder="1" applyAlignment="1">
      <alignment horizontal="right" vertical="center"/>
    </xf>
    <xf numFmtId="173" fontId="3" fillId="0" borderId="5" xfId="1" applyNumberFormat="1" applyFont="1" applyFill="1" applyBorder="1" applyAlignment="1">
      <alignment horizontal="right" vertical="center"/>
    </xf>
    <xf numFmtId="3" fontId="3" fillId="0" borderId="10" xfId="6" applyNumberFormat="1" applyFont="1" applyBorder="1" applyAlignment="1">
      <alignment vertical="center"/>
    </xf>
    <xf numFmtId="169" fontId="3" fillId="0" borderId="10" xfId="1" applyNumberFormat="1" applyFont="1" applyFill="1" applyBorder="1" applyAlignment="1">
      <alignment horizontal="right" vertical="center"/>
    </xf>
    <xf numFmtId="169" fontId="3" fillId="0" borderId="8" xfId="1" applyNumberFormat="1" applyFont="1" applyBorder="1" applyAlignment="1">
      <alignment horizontal="right" vertical="center"/>
    </xf>
    <xf numFmtId="168" fontId="6" fillId="0" borderId="12" xfId="1" applyNumberFormat="1" applyFont="1" applyBorder="1" applyAlignment="1">
      <alignment horizontal="right"/>
    </xf>
    <xf numFmtId="0" fontId="6" fillId="0" borderId="0" xfId="6" applyFont="1" applyAlignment="1">
      <alignment wrapText="1"/>
    </xf>
    <xf numFmtId="0" fontId="2" fillId="0" borderId="0" xfId="6" applyFont="1"/>
    <xf numFmtId="0" fontId="6" fillId="0" borderId="0" xfId="6" applyFont="1"/>
    <xf numFmtId="17" fontId="8" fillId="0" borderId="15" xfId="2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/>
    </xf>
    <xf numFmtId="0" fontId="2" fillId="0" borderId="1" xfId="0" applyFont="1" applyBorder="1" applyAlignment="1">
      <alignment horizontal="left" vertical="center" wrapText="1" indent="1"/>
    </xf>
    <xf numFmtId="0" fontId="2" fillId="0" borderId="5" xfId="0" applyFont="1" applyBorder="1" applyAlignment="1">
      <alignment horizontal="left" vertical="center" wrapText="1" indent="1"/>
    </xf>
    <xf numFmtId="0" fontId="2" fillId="0" borderId="10" xfId="0" applyFont="1" applyBorder="1" applyAlignment="1">
      <alignment horizontal="left" vertical="center" wrapText="1" indent="1"/>
    </xf>
    <xf numFmtId="17" fontId="2" fillId="0" borderId="2" xfId="0" applyNumberFormat="1" applyFont="1" applyBorder="1" applyAlignment="1">
      <alignment horizontal="center" vertical="center" wrapText="1"/>
    </xf>
    <xf numFmtId="49" fontId="2" fillId="0" borderId="6" xfId="0" applyNumberFormat="1" applyFont="1" applyBorder="1" applyAlignment="1">
      <alignment horizontal="center" vertical="center" wrapText="1"/>
    </xf>
    <xf numFmtId="49" fontId="2" fillId="0" borderId="8" xfId="0" applyNumberFormat="1" applyFont="1" applyBorder="1" applyAlignment="1">
      <alignment horizontal="center" vertical="center" wrapText="1"/>
    </xf>
    <xf numFmtId="49" fontId="2" fillId="0" borderId="3" xfId="0" applyNumberFormat="1" applyFont="1" applyBorder="1" applyAlignment="1">
      <alignment horizontal="center" vertical="center" wrapText="1"/>
    </xf>
    <xf numFmtId="49" fontId="2" fillId="0" borderId="4" xfId="0" applyNumberFormat="1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49" fontId="2" fillId="0" borderId="7" xfId="0" applyNumberFormat="1" applyFont="1" applyBorder="1" applyAlignment="1">
      <alignment horizontal="right" vertical="center" wrapText="1" indent="1"/>
    </xf>
    <xf numFmtId="49" fontId="2" fillId="0" borderId="9" xfId="0" applyNumberFormat="1" applyFont="1" applyBorder="1" applyAlignment="1">
      <alignment horizontal="right" vertical="center" wrapText="1" indent="1"/>
    </xf>
    <xf numFmtId="49" fontId="2" fillId="0" borderId="12" xfId="0" applyNumberFormat="1" applyFont="1" applyBorder="1" applyAlignment="1">
      <alignment horizontal="right" vertical="center" wrapText="1" indent="1"/>
    </xf>
    <xf numFmtId="49" fontId="3" fillId="0" borderId="3" xfId="0" quotePrefix="1" applyNumberFormat="1" applyFont="1" applyBorder="1" applyAlignment="1">
      <alignment horizontal="center" vertical="center" wrapText="1"/>
    </xf>
    <xf numFmtId="49" fontId="3" fillId="0" borderId="4" xfId="0" quotePrefix="1" applyNumberFormat="1" applyFont="1" applyBorder="1" applyAlignment="1">
      <alignment horizontal="center" vertical="center" wrapText="1"/>
    </xf>
    <xf numFmtId="49" fontId="3" fillId="0" borderId="11" xfId="0" quotePrefix="1" applyNumberFormat="1" applyFont="1" applyBorder="1" applyAlignment="1">
      <alignment horizontal="center" vertical="center" wrapText="1"/>
    </xf>
    <xf numFmtId="0" fontId="0" fillId="0" borderId="5" xfId="0" applyBorder="1" applyAlignment="1">
      <alignment horizontal="left" vertical="center" wrapText="1" indent="1"/>
    </xf>
    <xf numFmtId="0" fontId="0" fillId="0" borderId="10" xfId="0" applyBorder="1" applyAlignment="1">
      <alignment horizontal="left" vertical="center" wrapText="1" indent="1"/>
    </xf>
    <xf numFmtId="17" fontId="2" fillId="0" borderId="6" xfId="0" applyNumberFormat="1" applyFont="1" applyBorder="1" applyAlignment="1">
      <alignment horizontal="center" vertical="center" wrapText="1"/>
    </xf>
    <xf numFmtId="17" fontId="2" fillId="0" borderId="8" xfId="0" applyNumberFormat="1" applyFont="1" applyBorder="1" applyAlignment="1">
      <alignment horizontal="center" vertical="center" wrapText="1"/>
    </xf>
    <xf numFmtId="49" fontId="2" fillId="0" borderId="7" xfId="0" applyNumberFormat="1" applyFont="1" applyBorder="1" applyAlignment="1">
      <alignment horizontal="center" vertical="center" wrapText="1"/>
    </xf>
    <xf numFmtId="49" fontId="2" fillId="0" borderId="9" xfId="0" applyNumberFormat="1" applyFont="1" applyBorder="1" applyAlignment="1">
      <alignment horizontal="center" vertical="center" wrapText="1"/>
    </xf>
    <xf numFmtId="49" fontId="2" fillId="0" borderId="12" xfId="0" applyNumberFormat="1" applyFont="1" applyBorder="1" applyAlignment="1">
      <alignment horizontal="center" vertical="center" wrapText="1"/>
    </xf>
    <xf numFmtId="3" fontId="10" fillId="0" borderId="15" xfId="3" applyNumberFormat="1" applyFont="1" applyFill="1" applyBorder="1" applyAlignment="1">
      <alignment horizontal="center" vertical="center"/>
    </xf>
    <xf numFmtId="0" fontId="8" fillId="0" borderId="0" xfId="2" applyFont="1" applyAlignment="1">
      <alignment horizontal="center"/>
    </xf>
    <xf numFmtId="0" fontId="8" fillId="0" borderId="13" xfId="2" applyFont="1" applyBorder="1" applyAlignment="1">
      <alignment horizontal="left" vertical="center" wrapText="1" indent="1"/>
    </xf>
    <xf numFmtId="171" fontId="8" fillId="0" borderId="14" xfId="3" applyNumberFormat="1" applyFont="1" applyFill="1" applyBorder="1" applyAlignment="1">
      <alignment horizontal="center" vertical="center" wrapText="1"/>
    </xf>
    <xf numFmtId="171" fontId="8" fillId="0" borderId="15" xfId="3" applyNumberFormat="1" applyFont="1" applyFill="1" applyBorder="1" applyAlignment="1">
      <alignment horizontal="center" vertical="center" wrapText="1"/>
    </xf>
    <xf numFmtId="171" fontId="10" fillId="0" borderId="15" xfId="3" applyNumberFormat="1" applyFont="1" applyFill="1" applyBorder="1" applyAlignment="1">
      <alignment horizontal="center" vertical="center"/>
    </xf>
    <xf numFmtId="3" fontId="8" fillId="0" borderId="14" xfId="3" applyNumberFormat="1" applyFont="1" applyFill="1" applyBorder="1" applyAlignment="1">
      <alignment horizontal="center" vertical="center" wrapText="1"/>
    </xf>
    <xf numFmtId="3" fontId="8" fillId="0" borderId="15" xfId="3" applyNumberFormat="1" applyFont="1" applyFill="1" applyBorder="1" applyAlignment="1">
      <alignment horizontal="center" vertical="center" wrapText="1"/>
    </xf>
    <xf numFmtId="0" fontId="2" fillId="0" borderId="0" xfId="4" applyFont="1" applyAlignment="1">
      <alignment horizontal="center"/>
    </xf>
    <xf numFmtId="0" fontId="2" fillId="0" borderId="1" xfId="4" applyFont="1" applyBorder="1" applyAlignment="1">
      <alignment horizontal="left" vertical="center" wrapText="1" indent="1"/>
    </xf>
    <xf numFmtId="0" fontId="15" fillId="0" borderId="5" xfId="4" applyBorder="1" applyAlignment="1">
      <alignment horizontal="left" vertical="center" wrapText="1" indent="1"/>
    </xf>
    <xf numFmtId="0" fontId="15" fillId="0" borderId="10" xfId="4" applyBorder="1" applyAlignment="1">
      <alignment horizontal="left" vertical="center" wrapText="1" indent="1"/>
    </xf>
    <xf numFmtId="0" fontId="2" fillId="0" borderId="2" xfId="4" applyFont="1" applyBorder="1" applyAlignment="1">
      <alignment horizontal="center" vertical="center" wrapText="1"/>
    </xf>
    <xf numFmtId="0" fontId="2" fillId="0" borderId="6" xfId="4" applyFont="1" applyBorder="1" applyAlignment="1">
      <alignment horizontal="center" vertical="center" wrapText="1"/>
    </xf>
    <xf numFmtId="0" fontId="2" fillId="0" borderId="8" xfId="4" applyFont="1" applyBorder="1" applyAlignment="1">
      <alignment horizontal="center" vertical="center" wrapText="1"/>
    </xf>
    <xf numFmtId="49" fontId="2" fillId="0" borderId="2" xfId="4" applyNumberFormat="1" applyFont="1" applyBorder="1" applyAlignment="1">
      <alignment horizontal="center" vertical="center" wrapText="1"/>
    </xf>
    <xf numFmtId="49" fontId="2" fillId="0" borderId="8" xfId="4" applyNumberFormat="1" applyFont="1" applyBorder="1" applyAlignment="1">
      <alignment horizontal="center" vertical="center" wrapText="1"/>
    </xf>
    <xf numFmtId="49" fontId="2" fillId="0" borderId="7" xfId="4" applyNumberFormat="1" applyFont="1" applyBorder="1" applyAlignment="1">
      <alignment horizontal="center" vertical="center" wrapText="1"/>
    </xf>
    <xf numFmtId="49" fontId="2" fillId="0" borderId="9" xfId="4" applyNumberFormat="1" applyFont="1" applyBorder="1" applyAlignment="1">
      <alignment horizontal="center" vertical="center" wrapText="1"/>
    </xf>
    <xf numFmtId="49" fontId="15" fillId="0" borderId="12" xfId="4" applyNumberFormat="1" applyBorder="1" applyAlignment="1">
      <alignment horizontal="center" vertical="center" wrapText="1"/>
    </xf>
    <xf numFmtId="49" fontId="3" fillId="0" borderId="3" xfId="4" quotePrefix="1" applyNumberFormat="1" applyFont="1" applyBorder="1" applyAlignment="1">
      <alignment horizontal="center" vertical="center" wrapText="1"/>
    </xf>
    <xf numFmtId="49" fontId="3" fillId="0" borderId="4" xfId="4" applyNumberFormat="1" applyFont="1" applyBorder="1" applyAlignment="1">
      <alignment horizontal="center" vertical="center" wrapText="1"/>
    </xf>
    <xf numFmtId="49" fontId="3" fillId="0" borderId="11" xfId="4" applyNumberFormat="1" applyFont="1" applyBorder="1" applyAlignment="1">
      <alignment horizontal="center" vertical="center" wrapText="1"/>
    </xf>
    <xf numFmtId="0" fontId="2" fillId="0" borderId="0" xfId="6" applyFont="1" applyAlignment="1">
      <alignment horizontal="center"/>
    </xf>
    <xf numFmtId="0" fontId="2" fillId="0" borderId="27" xfId="6" applyFont="1" applyBorder="1" applyAlignment="1">
      <alignment horizontal="left" vertical="center" wrapText="1" indent="1"/>
    </xf>
    <xf numFmtId="0" fontId="2" fillId="0" borderId="0" xfId="6" applyFont="1" applyAlignment="1">
      <alignment horizontal="left" vertical="center" wrapText="1" indent="1"/>
    </xf>
    <xf numFmtId="0" fontId="2" fillId="0" borderId="26" xfId="6" applyFont="1" applyBorder="1" applyAlignment="1">
      <alignment horizontal="left" vertical="center" wrapText="1" indent="1"/>
    </xf>
    <xf numFmtId="169" fontId="2" fillId="0" borderId="2" xfId="1" applyNumberFormat="1" applyFont="1" applyBorder="1" applyAlignment="1">
      <alignment horizontal="center" vertical="center" wrapText="1"/>
    </xf>
    <xf numFmtId="169" fontId="2" fillId="0" borderId="8" xfId="1" applyNumberFormat="1" applyFont="1" applyBorder="1" applyAlignment="1">
      <alignment horizontal="center" vertical="center" wrapText="1"/>
    </xf>
    <xf numFmtId="168" fontId="2" fillId="0" borderId="7" xfId="1" applyNumberFormat="1" applyFont="1" applyBorder="1" applyAlignment="1">
      <alignment horizontal="center" vertical="center" wrapText="1"/>
    </xf>
    <xf numFmtId="168" fontId="2" fillId="0" borderId="9" xfId="1" applyNumberFormat="1" applyFont="1" applyBorder="1" applyAlignment="1">
      <alignment horizontal="center" vertical="center" wrapText="1"/>
    </xf>
    <xf numFmtId="168" fontId="15" fillId="0" borderId="12" xfId="1" applyNumberFormat="1" applyFont="1" applyBorder="1" applyAlignment="1">
      <alignment horizontal="center" vertical="center" wrapText="1"/>
    </xf>
    <xf numFmtId="169" fontId="3" fillId="0" borderId="3" xfId="1" quotePrefix="1" applyNumberFormat="1" applyFont="1" applyBorder="1" applyAlignment="1">
      <alignment horizontal="center" vertical="center" wrapText="1"/>
    </xf>
    <xf numFmtId="169" fontId="3" fillId="0" borderId="4" xfId="1" applyNumberFormat="1" applyFont="1" applyBorder="1" applyAlignment="1">
      <alignment horizontal="center" vertical="center" wrapText="1"/>
    </xf>
    <xf numFmtId="169" fontId="3" fillId="0" borderId="11" xfId="1" applyNumberFormat="1" applyFont="1" applyBorder="1" applyAlignment="1">
      <alignment horizontal="center" vertical="center" wrapText="1"/>
    </xf>
  </cellXfs>
  <cellStyles count="7">
    <cellStyle name="Comma" xfId="1" builtinId="3"/>
    <cellStyle name="Comma 4" xfId="3" xr:uid="{FB8B2D05-9773-4B87-8475-3019A2B31524}"/>
    <cellStyle name="Normal" xfId="0" builtinId="0"/>
    <cellStyle name="Normal 2" xfId="4" xr:uid="{20DD1901-83A4-4A18-BC03-B15A89755399}"/>
    <cellStyle name="Normal 4" xfId="6" xr:uid="{C497B167-E28A-4C3A-88FE-2074EEBB877F}"/>
    <cellStyle name="Normal 5" xfId="5" xr:uid="{2C4C0C5B-D833-4A5E-A906-BF10681FBD2D}"/>
    <cellStyle name="Normal 6" xfId="2" xr:uid="{40275052-7AD3-4E54-ABC3-8D57F5CF2A0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C7D8A2-CF0A-4428-B224-92F3B4F8F484}">
  <sheetPr>
    <pageSetUpPr fitToPage="1"/>
  </sheetPr>
  <dimension ref="A1:G53"/>
  <sheetViews>
    <sheetView zoomScale="120" zoomScaleNormal="120" workbookViewId="0">
      <selection activeCell="A25" sqref="A25"/>
    </sheetView>
  </sheetViews>
  <sheetFormatPr defaultRowHeight="15" x14ac:dyDescent="0.25"/>
  <cols>
    <col min="1" max="1" width="35.7109375" style="30" customWidth="1"/>
    <col min="2" max="2" width="11.28515625" style="31" customWidth="1"/>
    <col min="3" max="3" width="11.28515625" style="32" customWidth="1"/>
    <col min="4" max="4" width="11.28515625" style="31" customWidth="1"/>
    <col min="5" max="5" width="10.7109375" style="31" customWidth="1"/>
    <col min="6" max="6" width="10.7109375" style="33" customWidth="1"/>
    <col min="7" max="7" width="10" bestFit="1" customWidth="1"/>
  </cols>
  <sheetData>
    <row r="1" spans="1:7" x14ac:dyDescent="0.25">
      <c r="A1" s="127" t="s">
        <v>0</v>
      </c>
      <c r="B1" s="127"/>
      <c r="C1" s="127"/>
      <c r="D1" s="127"/>
      <c r="E1" s="127"/>
      <c r="F1" s="127"/>
    </row>
    <row r="3" spans="1:7" ht="35.65" customHeight="1" x14ac:dyDescent="0.25">
      <c r="A3" s="128" t="s">
        <v>1</v>
      </c>
      <c r="B3" s="131" t="s">
        <v>2</v>
      </c>
      <c r="C3" s="131" t="s">
        <v>3</v>
      </c>
      <c r="D3" s="131" t="s">
        <v>4</v>
      </c>
      <c r="E3" s="134" t="s">
        <v>5</v>
      </c>
      <c r="F3" s="135"/>
    </row>
    <row r="4" spans="1:7" x14ac:dyDescent="0.25">
      <c r="A4" s="129"/>
      <c r="B4" s="132"/>
      <c r="C4" s="132"/>
      <c r="D4" s="132"/>
      <c r="E4" s="136" t="s">
        <v>6</v>
      </c>
      <c r="F4" s="137" t="s">
        <v>7</v>
      </c>
    </row>
    <row r="5" spans="1:7" x14ac:dyDescent="0.25">
      <c r="A5" s="129"/>
      <c r="B5" s="133"/>
      <c r="C5" s="133"/>
      <c r="D5" s="133"/>
      <c r="E5" s="133"/>
      <c r="F5" s="138"/>
    </row>
    <row r="6" spans="1:7" x14ac:dyDescent="0.25">
      <c r="A6" s="130"/>
      <c r="B6" s="140" t="s">
        <v>8</v>
      </c>
      <c r="C6" s="141"/>
      <c r="D6" s="141"/>
      <c r="E6" s="142"/>
      <c r="F6" s="139"/>
    </row>
    <row r="7" spans="1:7" x14ac:dyDescent="0.25">
      <c r="A7" s="1" t="s">
        <v>9</v>
      </c>
      <c r="B7" s="2">
        <f>SUM(B8:B23)</f>
        <v>3431403.3986500008</v>
      </c>
      <c r="C7" s="2">
        <f>SUM(C8:C23)</f>
        <v>4089520.4465099992</v>
      </c>
      <c r="D7" s="2">
        <f>SUM(D8:D23)</f>
        <v>4103191.67881</v>
      </c>
      <c r="E7" s="3">
        <f t="shared" ref="E7" si="0">D7-C7</f>
        <v>13671.232300000731</v>
      </c>
      <c r="F7" s="4">
        <f>E7/C7*100</f>
        <v>0.33429915509207869</v>
      </c>
    </row>
    <row r="8" spans="1:7" x14ac:dyDescent="0.25">
      <c r="A8" s="5" t="s">
        <v>10</v>
      </c>
      <c r="B8" s="6">
        <v>169137.93162000002</v>
      </c>
      <c r="C8" s="6">
        <v>151987.30499999999</v>
      </c>
      <c r="D8" s="7">
        <v>185720.88310000001</v>
      </c>
      <c r="E8" s="8" cm="1">
        <f t="array" ref="E8">_xlfn.IFS(C8="-",D8,D8="-",-C8,AND(C8="-",D8="-"),"-",AND(C8&lt;&gt;"-",D8&lt;&gt;"-"),D8-C8)</f>
        <v>33733.578100000013</v>
      </c>
      <c r="F8" s="9"/>
      <c r="G8" s="10"/>
    </row>
    <row r="9" spans="1:7" x14ac:dyDescent="0.25">
      <c r="A9" s="5" t="s">
        <v>11</v>
      </c>
      <c r="B9" s="6">
        <v>228726.31014000002</v>
      </c>
      <c r="C9" s="6">
        <v>246605.05129999999</v>
      </c>
      <c r="D9" s="7">
        <v>271346.29492999997</v>
      </c>
      <c r="E9" s="8" cm="1">
        <f t="array" ref="E9">_xlfn.IFS(C9="-",D9,D9="-",-C9,AND(C9="-",D9="-"),"-",AND(C9&lt;&gt;"-",D9&lt;&gt;"-"),D9-C9)</f>
        <v>24741.243629999983</v>
      </c>
      <c r="F9" s="9"/>
    </row>
    <row r="10" spans="1:7" x14ac:dyDescent="0.25">
      <c r="A10" s="5" t="s">
        <v>12</v>
      </c>
      <c r="B10" s="6">
        <v>1316186.97719</v>
      </c>
      <c r="C10" s="6">
        <v>1672147.2627599998</v>
      </c>
      <c r="D10" s="7">
        <v>1650531.4088799995</v>
      </c>
      <c r="E10" s="8" cm="1">
        <f t="array" ref="E10">_xlfn.IFS(C10="-",D10,D10="-",-C10,AND(C10="-",D10="-"),"-",AND(C10&lt;&gt;"-",D10&lt;&gt;"-"),D10-C10)</f>
        <v>-21615.853880000301</v>
      </c>
      <c r="F10" s="9"/>
    </row>
    <row r="11" spans="1:7" x14ac:dyDescent="0.25">
      <c r="A11" s="5" t="s">
        <v>13</v>
      </c>
      <c r="B11" s="6">
        <v>664086.62709000008</v>
      </c>
      <c r="C11" s="6">
        <v>827784.01268999977</v>
      </c>
      <c r="D11" s="7">
        <v>783442.32015000004</v>
      </c>
      <c r="E11" s="8" cm="1">
        <f t="array" ref="E11">_xlfn.IFS(C11="-",D11,D11="-",-C11,AND(C11="-",D11="-"),"-",AND(C11&lt;&gt;"-",D11&lt;&gt;"-"),D11-C11)</f>
        <v>-44341.692539999727</v>
      </c>
      <c r="F11" s="9" t="s">
        <v>14</v>
      </c>
    </row>
    <row r="12" spans="1:7" x14ac:dyDescent="0.25">
      <c r="A12" s="5" t="s">
        <v>15</v>
      </c>
      <c r="B12" s="6">
        <v>44222.1852</v>
      </c>
      <c r="C12" s="6">
        <v>68655.083520000015</v>
      </c>
      <c r="D12" s="7">
        <v>74615.863440000001</v>
      </c>
      <c r="E12" s="8" cm="1">
        <f t="array" ref="E12">_xlfn.IFS(C12="-",D12,D12="-",-C12,AND(C12="-",D12="-"),"-",AND(C12&lt;&gt;"-",D12&lt;&gt;"-"),D12-C12)</f>
        <v>5960.7799199999863</v>
      </c>
      <c r="F12" s="9"/>
    </row>
    <row r="13" spans="1:7" x14ac:dyDescent="0.25">
      <c r="A13" s="5" t="s">
        <v>16</v>
      </c>
      <c r="B13" s="6">
        <v>1258.9249700000003</v>
      </c>
      <c r="C13" s="6">
        <v>1354.7969800000001</v>
      </c>
      <c r="D13" s="7">
        <v>1284.80564</v>
      </c>
      <c r="E13" s="8" cm="1">
        <f t="array" ref="E13">_xlfn.IFS(C13="-",D13,D13="-",-C13,AND(C13="-",D13="-"),"-",AND(C13&lt;&gt;"-",D13&lt;&gt;"-"),D13-C13)</f>
        <v>-69.991340000000037</v>
      </c>
      <c r="F13" s="9"/>
    </row>
    <row r="14" spans="1:7" x14ac:dyDescent="0.25">
      <c r="A14" s="5" t="s">
        <v>17</v>
      </c>
      <c r="B14" s="6">
        <v>22309.782469999998</v>
      </c>
      <c r="C14" s="6">
        <v>28205.18477</v>
      </c>
      <c r="D14" s="7">
        <v>31790.847250000003</v>
      </c>
      <c r="E14" s="8" cm="1">
        <f t="array" ref="E14">_xlfn.IFS(C14="-",D14,D14="-",-C14,AND(C14="-",D14="-"),"-",AND(C14&lt;&gt;"-",D14&lt;&gt;"-"),D14-C14)</f>
        <v>3585.6624800000027</v>
      </c>
      <c r="F14" s="9"/>
    </row>
    <row r="15" spans="1:7" x14ac:dyDescent="0.25">
      <c r="A15" s="5" t="s">
        <v>18</v>
      </c>
      <c r="B15" s="6">
        <v>28232.731159999999</v>
      </c>
      <c r="C15" s="6">
        <v>21207.11795</v>
      </c>
      <c r="D15" s="7">
        <v>33926.022819999998</v>
      </c>
      <c r="E15" s="8" cm="1">
        <f t="array" ref="E15">_xlfn.IFS(C15="-",D15,D15="-",-C15,AND(C15="-",D15="-"),"-",AND(C15&lt;&gt;"-",D15&lt;&gt;"-"),D15-C15)</f>
        <v>12718.904869999998</v>
      </c>
      <c r="F15" s="9"/>
    </row>
    <row r="16" spans="1:7" x14ac:dyDescent="0.25">
      <c r="A16" s="5" t="s">
        <v>19</v>
      </c>
      <c r="B16" s="6">
        <v>2683.8096800000003</v>
      </c>
      <c r="C16" s="6">
        <v>2365.7531600000002</v>
      </c>
      <c r="D16" s="7">
        <v>13606.59571</v>
      </c>
      <c r="E16" s="8" cm="1">
        <f t="array" ref="E16">_xlfn.IFS(C16="-",D16,D16="-",-C16,AND(C16="-",D16="-"),"-",AND(C16&lt;&gt;"-",D16&lt;&gt;"-"),D16-C16)</f>
        <v>11240.842549999999</v>
      </c>
      <c r="F16" s="9"/>
    </row>
    <row r="17" spans="1:6" x14ac:dyDescent="0.25">
      <c r="A17" s="5" t="s">
        <v>20</v>
      </c>
      <c r="B17" s="6" t="s">
        <v>21</v>
      </c>
      <c r="C17" s="6" t="s">
        <v>21</v>
      </c>
      <c r="D17" s="7" t="s">
        <v>21</v>
      </c>
      <c r="E17" s="8" t="str" cm="1">
        <f t="array" ref="E17">_xlfn.IFS(C17="-",D17,D17="-",-C17,AND(C17="-",D17="-"),"-",AND(C17&lt;&gt;"-",D17&lt;&gt;"-"),D17-C17)</f>
        <v>-</v>
      </c>
      <c r="F17" s="9"/>
    </row>
    <row r="18" spans="1:6" x14ac:dyDescent="0.25">
      <c r="A18" s="5" t="s">
        <v>22</v>
      </c>
      <c r="B18" s="6">
        <v>18715.976600000002</v>
      </c>
      <c r="C18" s="6">
        <v>16642.966990000001</v>
      </c>
      <c r="D18" s="7">
        <v>21175.947469999996</v>
      </c>
      <c r="E18" s="8" cm="1">
        <f t="array" ref="E18">_xlfn.IFS(C18="-",D18,D18="-",-C18,AND(C18="-",D18="-"),"-",AND(C18&lt;&gt;"-",D18&lt;&gt;"-"),D18-C18)</f>
        <v>4532.9804799999947</v>
      </c>
      <c r="F18" s="9"/>
    </row>
    <row r="19" spans="1:6" x14ac:dyDescent="0.25">
      <c r="A19" s="5" t="s">
        <v>23</v>
      </c>
      <c r="B19" s="6">
        <v>15670.815339999999</v>
      </c>
      <c r="C19" s="6">
        <v>25533.426099999997</v>
      </c>
      <c r="D19" s="7">
        <v>21908.426729999999</v>
      </c>
      <c r="E19" s="8" cm="1">
        <f t="array" ref="E19">_xlfn.IFS(C19="-",D19,D19="-",-C19,AND(C19="-",D19="-"),"-",AND(C19&lt;&gt;"-",D19&lt;&gt;"-"),D19-C19)</f>
        <v>-3624.9993699999977</v>
      </c>
      <c r="F19" s="9"/>
    </row>
    <row r="20" spans="1:6" x14ac:dyDescent="0.25">
      <c r="A20" s="5" t="s">
        <v>24</v>
      </c>
      <c r="B20" s="6">
        <v>645.14256</v>
      </c>
      <c r="C20" s="6">
        <v>843.98217999999997</v>
      </c>
      <c r="D20" s="7">
        <v>487.52683999999999</v>
      </c>
      <c r="E20" s="8" cm="1">
        <f t="array" ref="E20">_xlfn.IFS(C20="-",D20,D20="-",-C20,AND(C20="-",D20="-"),"-",AND(C20&lt;&gt;"-",D20&lt;&gt;"-"),D20-C20)</f>
        <v>-356.45533999999998</v>
      </c>
      <c r="F20" s="9"/>
    </row>
    <row r="21" spans="1:6" x14ac:dyDescent="0.25">
      <c r="A21" s="5" t="s">
        <v>25</v>
      </c>
      <c r="B21" s="6">
        <v>723966.38445000001</v>
      </c>
      <c r="C21" s="6">
        <v>811249.88545000006</v>
      </c>
      <c r="D21" s="7">
        <v>909680.92090000003</v>
      </c>
      <c r="E21" s="8" cm="1">
        <f t="array" ref="E21">_xlfn.IFS(C21="-",D21,D21="-",-C21,AND(C21="-",D21="-"),"-",AND(C21&lt;&gt;"-",D21&lt;&gt;"-"),D21-C21)</f>
        <v>98431.035449999967</v>
      </c>
      <c r="F21" s="9"/>
    </row>
    <row r="22" spans="1:6" x14ac:dyDescent="0.25">
      <c r="A22" s="5" t="s">
        <v>26</v>
      </c>
      <c r="B22" s="6">
        <v>175110.03842999999</v>
      </c>
      <c r="C22" s="6">
        <v>192079.30131000001</v>
      </c>
      <c r="D22" s="7">
        <v>90871.519150000007</v>
      </c>
      <c r="E22" s="8" cm="1">
        <f t="array" ref="E22">_xlfn.IFS(C22="-",D22,D22="-",-C22,AND(C22="-",D22="-"),"-",AND(C22&lt;&gt;"-",D22&lt;&gt;"-"),D22-C22)</f>
        <v>-101207.78216</v>
      </c>
      <c r="F22" s="9"/>
    </row>
    <row r="23" spans="1:6" x14ac:dyDescent="0.25">
      <c r="A23" s="5" t="s">
        <v>27</v>
      </c>
      <c r="B23" s="6">
        <v>20449.761750000001</v>
      </c>
      <c r="C23" s="7">
        <v>22859.316349999986</v>
      </c>
      <c r="D23" s="7">
        <v>12802.295799999998</v>
      </c>
      <c r="E23" s="8" cm="1">
        <f t="array" ref="E23">_xlfn.IFS(C23="-",D23,D23="-",-C23,AND(C23="-",D23="-"),"-",AND(C23&lt;&gt;"-",D23&lt;&gt;"-"),D23-C23)</f>
        <v>-10057.020549999988</v>
      </c>
      <c r="F23" s="9"/>
    </row>
    <row r="24" spans="1:6" x14ac:dyDescent="0.25">
      <c r="A24" s="5"/>
      <c r="B24" s="6"/>
      <c r="C24" s="6"/>
      <c r="D24" s="6"/>
      <c r="E24" s="8"/>
      <c r="F24" s="9"/>
    </row>
    <row r="25" spans="1:6" x14ac:dyDescent="0.25">
      <c r="A25" s="1" t="s">
        <v>28</v>
      </c>
      <c r="B25" s="2">
        <f>SUM(B27,B33,B35)</f>
        <v>3733791.34785</v>
      </c>
      <c r="C25" s="2">
        <f>SUM(C27,C33,C35)</f>
        <v>4029186.0279099997</v>
      </c>
      <c r="D25" s="2">
        <f>SUM(D27,D33,D35)</f>
        <v>4621144.7737900009</v>
      </c>
      <c r="E25" s="3" cm="1">
        <f t="array" ref="E25">_xlfn.IFS(C25="-",D25,D25="-",-C25,AND(C25="-",D25="-"),"-",AND(C25&lt;&gt;"-",D25&lt;&gt;"-"),D25-C25)</f>
        <v>591958.74588000122</v>
      </c>
      <c r="F25" s="11">
        <f>E25/C25*100</f>
        <v>14.691770044359536</v>
      </c>
    </row>
    <row r="26" spans="1:6" x14ac:dyDescent="0.25">
      <c r="A26" s="5"/>
      <c r="B26" s="6"/>
      <c r="C26" s="6"/>
      <c r="D26" s="6"/>
      <c r="E26" s="8"/>
      <c r="F26" s="9"/>
    </row>
    <row r="27" spans="1:6" x14ac:dyDescent="0.25">
      <c r="A27" s="12" t="s">
        <v>29</v>
      </c>
      <c r="B27" s="13">
        <f>SUM(B28:B31)</f>
        <v>3243041.7900999999</v>
      </c>
      <c r="C27" s="13">
        <f>SUM(C28:C31)</f>
        <v>3536966.3012899999</v>
      </c>
      <c r="D27" s="13">
        <f>SUM(D28:D31)</f>
        <v>4009271.074000001</v>
      </c>
      <c r="E27" s="8" cm="1">
        <f t="array" ref="E27">_xlfn.IFS(C27="-",D27,D27="-",-C27,AND(C27="-",D27="-"),"-",AND(C27&lt;&gt;"-",D27&lt;&gt;"-"),D27-C27)</f>
        <v>472304.7727100011</v>
      </c>
      <c r="F27" s="9">
        <f>E27/C27*100</f>
        <v>13.353386277323095</v>
      </c>
    </row>
    <row r="28" spans="1:6" x14ac:dyDescent="0.25">
      <c r="A28" s="14" t="s">
        <v>30</v>
      </c>
      <c r="B28" s="6">
        <v>635391.5504500001</v>
      </c>
      <c r="C28" s="7">
        <v>695372.07670000056</v>
      </c>
      <c r="D28" s="7">
        <v>812339.64836999984</v>
      </c>
      <c r="E28" s="8" cm="1">
        <f t="array" ref="E28">_xlfn.IFS(C28="-",D28,D28="-",-C28,AND(C28="-",D28="-"),"-",AND(C28&lt;&gt;"-",D28&lt;&gt;"-"),D28-C28)</f>
        <v>116967.57166999928</v>
      </c>
      <c r="F28" s="9"/>
    </row>
    <row r="29" spans="1:6" x14ac:dyDescent="0.25">
      <c r="A29" s="15" t="s">
        <v>31</v>
      </c>
      <c r="B29" s="7">
        <v>172239.07809999996</v>
      </c>
      <c r="C29" s="6">
        <v>186735.43678999992</v>
      </c>
      <c r="D29" s="7">
        <v>228524.39191000001</v>
      </c>
      <c r="E29" s="8" cm="1">
        <f t="array" ref="E29">_xlfn.IFS(C29="-",D29,D29="-",-C29,AND(C29="-",D29="-"),"-",AND(C29&lt;&gt;"-",D29&lt;&gt;"-"),D29-C29)</f>
        <v>41788.955120000086</v>
      </c>
      <c r="F29" s="9"/>
    </row>
    <row r="30" spans="1:6" x14ac:dyDescent="0.25">
      <c r="A30" s="14" t="s">
        <v>32</v>
      </c>
      <c r="B30" s="6">
        <v>1985733.3250699998</v>
      </c>
      <c r="C30" s="6">
        <v>2197326.4655899997</v>
      </c>
      <c r="D30" s="7">
        <v>2415446.2009900012</v>
      </c>
      <c r="E30" s="8" cm="1">
        <f t="array" ref="E30">_xlfn.IFS(C30="-",D30,D30="-",-C30,AND(C30="-",D30="-"),"-",AND(C30&lt;&gt;"-",D30&lt;&gt;"-"),D30-C30)</f>
        <v>218119.73540000152</v>
      </c>
      <c r="F30" s="9"/>
    </row>
    <row r="31" spans="1:6" x14ac:dyDescent="0.25">
      <c r="A31" s="14" t="s">
        <v>33</v>
      </c>
      <c r="B31" s="6">
        <v>449677.83648</v>
      </c>
      <c r="C31" s="6">
        <v>457532.32220999995</v>
      </c>
      <c r="D31" s="7">
        <v>552960.83273000002</v>
      </c>
      <c r="E31" s="8" cm="1">
        <f t="array" ref="E31">_xlfn.IFS(C31="-",D31,D31="-",-C31,AND(C31="-",D31="-"),"-",AND(C31&lt;&gt;"-",D31&lt;&gt;"-"),D31-C31)</f>
        <v>95428.510520000069</v>
      </c>
      <c r="F31" s="9"/>
    </row>
    <row r="32" spans="1:6" x14ac:dyDescent="0.25">
      <c r="A32" s="14"/>
      <c r="B32" s="6"/>
      <c r="C32" s="6"/>
      <c r="D32" s="7"/>
      <c r="E32" s="8"/>
      <c r="F32" s="9"/>
    </row>
    <row r="33" spans="1:6" x14ac:dyDescent="0.25">
      <c r="A33" s="12" t="s">
        <v>34</v>
      </c>
      <c r="B33" s="6">
        <v>119251.7059</v>
      </c>
      <c r="C33" s="6">
        <v>147712.12174999999</v>
      </c>
      <c r="D33" s="7">
        <v>168072.54699999999</v>
      </c>
      <c r="E33" s="8" cm="1">
        <f t="array" ref="E33">_xlfn.IFS(C33="-",D33,D33="-",-C33,AND(C33="-",D33="-"),"-",AND(C33&lt;&gt;"-",D33&lt;&gt;"-"),D33-C33)</f>
        <v>20360.42525</v>
      </c>
      <c r="F33" s="9">
        <f>E33/C33*100</f>
        <v>13.783855386262504</v>
      </c>
    </row>
    <row r="34" spans="1:6" x14ac:dyDescent="0.25">
      <c r="A34" s="14"/>
      <c r="B34" s="16"/>
      <c r="C34" s="16"/>
      <c r="D34" s="17"/>
      <c r="E34" s="8"/>
      <c r="F34" s="9"/>
    </row>
    <row r="35" spans="1:6" x14ac:dyDescent="0.25">
      <c r="A35" s="12" t="s">
        <v>35</v>
      </c>
      <c r="B35" s="7">
        <v>371497.85185000004</v>
      </c>
      <c r="C35" s="6">
        <v>344507.60487000004</v>
      </c>
      <c r="D35" s="7">
        <v>443801.15278999985</v>
      </c>
      <c r="E35" s="8" cm="1">
        <f t="array" ref="E35">_xlfn.IFS(C35="-",D35,D35="-",-C35,AND(C35="-",D35="-"),"-",AND(C35&lt;&gt;"-",D35&lt;&gt;"-"),D35-C35)</f>
        <v>99293.547919999808</v>
      </c>
      <c r="F35" s="9">
        <f>E35/C35*100</f>
        <v>28.82187403597904</v>
      </c>
    </row>
    <row r="36" spans="1:6" x14ac:dyDescent="0.25">
      <c r="A36" s="14"/>
      <c r="B36" s="6"/>
      <c r="C36" s="6"/>
      <c r="D36" s="6"/>
      <c r="E36" s="8"/>
      <c r="F36" s="9"/>
    </row>
    <row r="37" spans="1:6" x14ac:dyDescent="0.25">
      <c r="A37" s="18" t="s">
        <v>36</v>
      </c>
      <c r="B37" s="2">
        <f>B7-B25</f>
        <v>-302387.94919999922</v>
      </c>
      <c r="C37" s="2">
        <f>C7-C25</f>
        <v>60334.41859999951</v>
      </c>
      <c r="D37" s="2">
        <f>D7-D25</f>
        <v>-517953.09498000098</v>
      </c>
      <c r="E37" s="3" cm="1">
        <f t="array" ref="E37">_xlfn.IFS(C37="-",D37,D37="-",-C37,AND(C37="-",D37="-"),"-",AND(C37&lt;&gt;"-",D37&lt;&gt;"-"),D37-C37)</f>
        <v>-578287.51358000049</v>
      </c>
      <c r="F37" s="11">
        <f>E37/C37*100</f>
        <v>-958.47035075267172</v>
      </c>
    </row>
    <row r="38" spans="1:6" x14ac:dyDescent="0.25">
      <c r="A38" s="18"/>
      <c r="B38" s="19"/>
      <c r="C38" s="19"/>
      <c r="D38" s="19"/>
      <c r="E38" s="20"/>
      <c r="F38" s="21"/>
    </row>
    <row r="39" spans="1:6" x14ac:dyDescent="0.25">
      <c r="A39" s="22" t="s">
        <v>37</v>
      </c>
      <c r="B39" s="13"/>
      <c r="C39" s="13"/>
      <c r="D39" s="13"/>
      <c r="E39" s="8"/>
      <c r="F39" s="21"/>
    </row>
    <row r="40" spans="1:6" x14ac:dyDescent="0.25">
      <c r="A40" s="23"/>
      <c r="B40" s="13"/>
      <c r="C40" s="13"/>
      <c r="D40" s="13"/>
      <c r="E40" s="8"/>
      <c r="F40" s="21"/>
    </row>
    <row r="41" spans="1:6" x14ac:dyDescent="0.25">
      <c r="A41" s="12" t="s">
        <v>38</v>
      </c>
      <c r="B41" s="13"/>
      <c r="C41" s="13"/>
      <c r="D41" s="13"/>
      <c r="E41" s="8"/>
      <c r="F41" s="21"/>
    </row>
    <row r="42" spans="1:6" x14ac:dyDescent="0.25">
      <c r="A42" s="24" t="s">
        <v>39</v>
      </c>
      <c r="B42" s="6">
        <v>747214.35</v>
      </c>
      <c r="C42" s="6">
        <v>471370.4</v>
      </c>
      <c r="D42" s="7">
        <v>971360.3</v>
      </c>
      <c r="E42" s="8" cm="1">
        <f t="array" ref="E42">_xlfn.IFS(C42="-",D42,D42="-",-C42,AND(C42="-",D42="-"),"-",AND(C42&lt;&gt;"-",D42&lt;&gt;"-"),D42-C42)</f>
        <v>499989.9</v>
      </c>
      <c r="F42" s="21"/>
    </row>
    <row r="43" spans="1:6" x14ac:dyDescent="0.25">
      <c r="A43" s="24" t="s">
        <v>40</v>
      </c>
      <c r="B43" s="6" t="s">
        <v>21</v>
      </c>
      <c r="C43" s="6" t="s">
        <v>21</v>
      </c>
      <c r="D43" s="7" t="s">
        <v>21</v>
      </c>
      <c r="E43" s="8" t="str" cm="1">
        <f t="array" ref="E43">_xlfn.IFS(C43="-",D43,D43="-",-C43,AND(C43="-",D43="-"),"-",AND(C43&lt;&gt;"-",D43&lt;&gt;"-"),D43-C43)</f>
        <v>-</v>
      </c>
      <c r="F43" s="21"/>
    </row>
    <row r="44" spans="1:6" x14ac:dyDescent="0.25">
      <c r="A44" s="24" t="s">
        <v>41</v>
      </c>
      <c r="B44" s="6">
        <v>888.88800000000003</v>
      </c>
      <c r="C44" s="6" t="s">
        <v>21</v>
      </c>
      <c r="D44" s="7" t="s">
        <v>21</v>
      </c>
      <c r="E44" s="8" t="str" cm="1">
        <f t="array" ref="E44">_xlfn.IFS(C44="-",D44,D44="-",-C44,AND(C44="-",D44="-"),"-",AND(C44&lt;&gt;"-",D44&lt;&gt;"-"),D44-C44)</f>
        <v>-</v>
      </c>
      <c r="F44" s="21"/>
    </row>
    <row r="45" spans="1:6" x14ac:dyDescent="0.25">
      <c r="A45" s="24" t="s">
        <v>42</v>
      </c>
      <c r="B45" s="6" t="s">
        <v>21</v>
      </c>
      <c r="C45" s="6" t="s">
        <v>21</v>
      </c>
      <c r="D45" s="6" t="s">
        <v>21</v>
      </c>
      <c r="E45" s="8" t="str" cm="1">
        <f t="array" ref="E45">_xlfn.IFS(C45="-",D45,D45="-",-C45,AND(C45="-",D45="-"),"-",AND(C45&lt;&gt;"-",D45&lt;&gt;"-"),D45-C45)</f>
        <v>-</v>
      </c>
      <c r="F45" s="21"/>
    </row>
    <row r="46" spans="1:6" x14ac:dyDescent="0.25">
      <c r="A46" s="25"/>
      <c r="B46" s="13"/>
      <c r="C46" s="13"/>
      <c r="D46" s="13"/>
      <c r="E46" s="8"/>
      <c r="F46" s="21"/>
    </row>
    <row r="47" spans="1:6" x14ac:dyDescent="0.25">
      <c r="A47" s="12" t="s">
        <v>43</v>
      </c>
      <c r="B47" s="13"/>
      <c r="C47" s="13"/>
      <c r="D47" s="13"/>
      <c r="E47" s="8"/>
      <c r="F47" s="21"/>
    </row>
    <row r="48" spans="1:6" x14ac:dyDescent="0.25">
      <c r="A48" s="24" t="s">
        <v>44</v>
      </c>
      <c r="B48" s="13">
        <v>25</v>
      </c>
      <c r="C48" s="13">
        <v>15</v>
      </c>
      <c r="D48" s="26">
        <v>15015</v>
      </c>
      <c r="E48" s="8" cm="1">
        <f t="array" ref="E48">_xlfn.IFS(C48="-",D48,D48="-",-C48,AND(C48="-",D48="-"),"-",AND(C48&lt;&gt;"-",D48&lt;&gt;"-"),D48-C48)</f>
        <v>15000</v>
      </c>
      <c r="F48" s="21"/>
    </row>
    <row r="49" spans="1:6" x14ac:dyDescent="0.25">
      <c r="A49" s="24" t="s">
        <v>45</v>
      </c>
      <c r="B49" s="13">
        <v>5503.8145199999999</v>
      </c>
      <c r="C49" s="13">
        <v>191838.92551</v>
      </c>
      <c r="D49" s="26" t="s">
        <v>21</v>
      </c>
      <c r="E49" s="8" cm="1">
        <f t="array" ref="E49">_xlfn.IFS(C49="-",D49,D49="-",-C49,AND(C49="-",D49="-"),"-",AND(C49&lt;&gt;"-",D49&lt;&gt;"-"),D49-C49)</f>
        <v>-191838.92551</v>
      </c>
      <c r="F49" s="21"/>
    </row>
    <row r="50" spans="1:6" x14ac:dyDescent="0.25">
      <c r="A50" s="24" t="s">
        <v>46</v>
      </c>
      <c r="B50" s="13">
        <v>230441.283</v>
      </c>
      <c r="C50" s="13">
        <v>296793.90000000002</v>
      </c>
      <c r="D50" s="26">
        <v>230967.9</v>
      </c>
      <c r="E50" s="8" cm="1">
        <f t="array" ref="E50">_xlfn.IFS(C50="-",D50,D50="-",-C50,AND(C50="-",D50="-"),"-",AND(C50&lt;&gt;"-",D50&lt;&gt;"-"),D50-C50)</f>
        <v>-65826.000000000029</v>
      </c>
      <c r="F50" s="21"/>
    </row>
    <row r="51" spans="1:6" x14ac:dyDescent="0.25">
      <c r="A51" s="27" t="s">
        <v>39</v>
      </c>
      <c r="B51" s="28" t="s">
        <v>21</v>
      </c>
      <c r="C51" s="28" t="s">
        <v>21</v>
      </c>
      <c r="D51" s="28" t="s">
        <v>21</v>
      </c>
      <c r="E51" s="28" t="str" cm="1">
        <f t="array" ref="E51">_xlfn.IFS(C51="-",D51,D51="-",-C51,AND(C51="-",D51="-"),"-",AND(C51&lt;&gt;"-",D51&lt;&gt;"-"),D51-C51)</f>
        <v>-</v>
      </c>
      <c r="F51" s="29"/>
    </row>
    <row r="52" spans="1:6" ht="3.75" customHeight="1" x14ac:dyDescent="0.25"/>
    <row r="53" spans="1:6" x14ac:dyDescent="0.25">
      <c r="A53" s="34" t="s">
        <v>47</v>
      </c>
    </row>
  </sheetData>
  <mergeCells count="9">
    <mergeCell ref="A1:F1"/>
    <mergeCell ref="A3:A6"/>
    <mergeCell ref="B3:B5"/>
    <mergeCell ref="C3:C5"/>
    <mergeCell ref="D3:D5"/>
    <mergeCell ref="E3:F3"/>
    <mergeCell ref="E4:E5"/>
    <mergeCell ref="F4:F6"/>
    <mergeCell ref="B6:E6"/>
  </mergeCells>
  <pageMargins left="0.7" right="0.7" top="0.75" bottom="0.75" header="0.3" footer="0.3"/>
  <pageSetup paperSize="9" scale="94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F5D0CB-C772-4DE6-AB62-3560BB0C4F76}">
  <dimension ref="A1:F53"/>
  <sheetViews>
    <sheetView workbookViewId="0">
      <selection activeCell="A25" sqref="A25"/>
    </sheetView>
  </sheetViews>
  <sheetFormatPr defaultColWidth="9.140625" defaultRowHeight="18.75" customHeight="1" x14ac:dyDescent="0.2"/>
  <cols>
    <col min="1" max="1" width="35.7109375" style="30" customWidth="1"/>
    <col min="2" max="3" width="10.7109375" style="30" customWidth="1"/>
    <col min="4" max="5" width="11.7109375" style="30" customWidth="1"/>
    <col min="6" max="6" width="11.7109375" style="40" customWidth="1"/>
    <col min="7" max="16384" width="9.140625" style="30"/>
  </cols>
  <sheetData>
    <row r="1" spans="1:6" ht="12" x14ac:dyDescent="0.2">
      <c r="A1" s="127" t="s">
        <v>48</v>
      </c>
      <c r="B1" s="127"/>
      <c r="C1" s="127"/>
      <c r="D1" s="127"/>
      <c r="E1" s="127"/>
      <c r="F1" s="127"/>
    </row>
    <row r="3" spans="1:6" ht="35.25" customHeight="1" x14ac:dyDescent="0.2">
      <c r="A3" s="128" t="s">
        <v>1</v>
      </c>
      <c r="B3" s="131" t="s">
        <v>49</v>
      </c>
      <c r="C3" s="131" t="s">
        <v>50</v>
      </c>
      <c r="D3" s="131" t="s">
        <v>51</v>
      </c>
      <c r="E3" s="134" t="s">
        <v>52</v>
      </c>
      <c r="F3" s="135"/>
    </row>
    <row r="4" spans="1:6" ht="18.75" customHeight="1" x14ac:dyDescent="0.2">
      <c r="A4" s="143"/>
      <c r="B4" s="145"/>
      <c r="C4" s="145"/>
      <c r="D4" s="145"/>
      <c r="E4" s="136" t="s">
        <v>6</v>
      </c>
      <c r="F4" s="147" t="s">
        <v>7</v>
      </c>
    </row>
    <row r="5" spans="1:6" ht="18.75" customHeight="1" x14ac:dyDescent="0.2">
      <c r="A5" s="143"/>
      <c r="B5" s="146"/>
      <c r="C5" s="146"/>
      <c r="D5" s="146"/>
      <c r="E5" s="133"/>
      <c r="F5" s="148"/>
    </row>
    <row r="6" spans="1:6" ht="18.75" customHeight="1" x14ac:dyDescent="0.2">
      <c r="A6" s="144"/>
      <c r="B6" s="140" t="s">
        <v>8</v>
      </c>
      <c r="C6" s="141"/>
      <c r="D6" s="141"/>
      <c r="E6" s="142"/>
      <c r="F6" s="149"/>
    </row>
    <row r="7" spans="1:6" s="35" customFormat="1" ht="18.75" customHeight="1" x14ac:dyDescent="0.25">
      <c r="A7" s="1" t="s">
        <v>9</v>
      </c>
      <c r="B7" s="2">
        <f>SUM(B8:B23)</f>
        <v>510627.25673999975</v>
      </c>
      <c r="C7" s="2">
        <f t="shared" ref="C7" si="0">SUM(C8:C23)</f>
        <v>684908.60083999985</v>
      </c>
      <c r="D7" s="2">
        <f>SUM(D8:D23)</f>
        <v>628945.3117899996</v>
      </c>
      <c r="E7" s="3">
        <f t="shared" ref="E7" si="1">D7-C7</f>
        <v>-55963.289050000254</v>
      </c>
      <c r="F7" s="4">
        <f>E7/C7*100</f>
        <v>-8.170913459308963</v>
      </c>
    </row>
    <row r="8" spans="1:6" s="35" customFormat="1" ht="18.75" customHeight="1" x14ac:dyDescent="0.25">
      <c r="A8" s="5" t="s">
        <v>10</v>
      </c>
      <c r="B8" s="6">
        <v>30136.053539999994</v>
      </c>
      <c r="C8" s="6">
        <v>33487.693569999989</v>
      </c>
      <c r="D8" s="6">
        <v>27621.670649999985</v>
      </c>
      <c r="E8" s="8" cm="1">
        <f t="array" ref="E8">_xlfn.IFS(C8="-",D8,D8="-",-C8,AND(C8="-",D8="-"),"-",AND(C8&lt;&gt;"-",D8&lt;&gt;"-"),D8-C8)</f>
        <v>-5866.0229200000031</v>
      </c>
      <c r="F8" s="9"/>
    </row>
    <row r="9" spans="1:6" s="35" customFormat="1" ht="18.75" customHeight="1" x14ac:dyDescent="0.25">
      <c r="A9" s="5" t="s">
        <v>11</v>
      </c>
      <c r="B9" s="7">
        <v>29156.872970000026</v>
      </c>
      <c r="C9" s="6">
        <v>35972.471950000036</v>
      </c>
      <c r="D9" s="6">
        <v>47449.435720000009</v>
      </c>
      <c r="E9" s="8" cm="1">
        <f t="array" ref="E9">_xlfn.IFS(C9="-",D9,D9="-",-C9,AND(C9="-",D9="-"),"-",AND(C9&lt;&gt;"-",D9&lt;&gt;"-"),D9-C9)</f>
        <v>11476.963769999973</v>
      </c>
      <c r="F9" s="9"/>
    </row>
    <row r="10" spans="1:6" s="35" customFormat="1" ht="18.75" customHeight="1" x14ac:dyDescent="0.25">
      <c r="A10" s="5" t="s">
        <v>12</v>
      </c>
      <c r="B10" s="6">
        <v>262781.12860999978</v>
      </c>
      <c r="C10" s="6">
        <v>293097.72934999992</v>
      </c>
      <c r="D10" s="6">
        <v>244659.0212899996</v>
      </c>
      <c r="E10" s="8" cm="1">
        <f t="array" ref="E10">_xlfn.IFS(C10="-",D10,D10="-",-C10,AND(C10="-",D10="-"),"-",AND(C10&lt;&gt;"-",D10&lt;&gt;"-"),D10-C10)</f>
        <v>-48438.708060000325</v>
      </c>
      <c r="F10" s="9"/>
    </row>
    <row r="11" spans="1:6" s="35" customFormat="1" ht="18.75" customHeight="1" x14ac:dyDescent="0.25">
      <c r="A11" s="5" t="s">
        <v>13</v>
      </c>
      <c r="B11" s="6">
        <v>47065.793659999967</v>
      </c>
      <c r="C11" s="6">
        <v>108379.15004999994</v>
      </c>
      <c r="D11" s="6">
        <v>82259.473469999968</v>
      </c>
      <c r="E11" s="8" cm="1">
        <f t="array" ref="E11">_xlfn.IFS(C11="-",D11,D11="-",-C11,AND(C11="-",D11="-"),"-",AND(C11&lt;&gt;"-",D11&lt;&gt;"-"),D11-C11)</f>
        <v>-26119.67657999997</v>
      </c>
      <c r="F11" s="9" t="s">
        <v>14</v>
      </c>
    </row>
    <row r="12" spans="1:6" s="35" customFormat="1" ht="18.75" customHeight="1" x14ac:dyDescent="0.25">
      <c r="A12" s="5" t="s">
        <v>15</v>
      </c>
      <c r="B12" s="6">
        <v>7329.788830000005</v>
      </c>
      <c r="C12" s="6">
        <v>12333.348480000008</v>
      </c>
      <c r="D12" s="6">
        <v>13328.026420000002</v>
      </c>
      <c r="E12" s="8" cm="1">
        <f t="array" ref="E12">_xlfn.IFS(C12="-",D12,D12="-",-C12,AND(C12="-",D12="-"),"-",AND(C12&lt;&gt;"-",D12&lt;&gt;"-"),D12-C12)</f>
        <v>994.67793999999412</v>
      </c>
      <c r="F12" s="9"/>
    </row>
    <row r="13" spans="1:6" s="35" customFormat="1" ht="18.75" customHeight="1" x14ac:dyDescent="0.25">
      <c r="A13" s="5" t="s">
        <v>53</v>
      </c>
      <c r="B13" s="6">
        <v>193.86681000000044</v>
      </c>
      <c r="C13" s="6">
        <v>206.64452000000006</v>
      </c>
      <c r="D13" s="6">
        <v>333.84082000000012</v>
      </c>
      <c r="E13" s="8" cm="1">
        <f t="array" ref="E13">_xlfn.IFS(C13="-",D13,D13="-",-C13,AND(C13="-",D13="-"),"-",AND(C13&lt;&gt;"-",D13&lt;&gt;"-"),D13-C13)</f>
        <v>127.19630000000006</v>
      </c>
      <c r="F13" s="9"/>
    </row>
    <row r="14" spans="1:6" s="35" customFormat="1" ht="18.75" customHeight="1" x14ac:dyDescent="0.25">
      <c r="A14" s="5" t="s">
        <v>17</v>
      </c>
      <c r="B14" s="6">
        <v>1364.8796599999987</v>
      </c>
      <c r="C14" s="7">
        <v>6953.6208000000006</v>
      </c>
      <c r="D14" s="6">
        <v>9565.8370800000048</v>
      </c>
      <c r="E14" s="8" cm="1">
        <f t="array" ref="E14">_xlfn.IFS(C14="-",D14,D14="-",-C14,AND(C14="-",D14="-"),"-",AND(C14&lt;&gt;"-",D14&lt;&gt;"-"),D14-C14)</f>
        <v>2612.2162800000042</v>
      </c>
      <c r="F14" s="9"/>
    </row>
    <row r="15" spans="1:6" s="35" customFormat="1" ht="18.75" customHeight="1" x14ac:dyDescent="0.25">
      <c r="A15" s="5" t="s">
        <v>18</v>
      </c>
      <c r="B15" s="6">
        <v>4335.3970499999996</v>
      </c>
      <c r="C15" s="6">
        <v>4098.2428099999997</v>
      </c>
      <c r="D15" s="6">
        <v>9301.8174299999991</v>
      </c>
      <c r="E15" s="8" cm="1">
        <f t="array" ref="E15">_xlfn.IFS(C15="-",D15,D15="-",-C15,AND(C15="-",D15="-"),"-",AND(C15&lt;&gt;"-",D15&lt;&gt;"-"),D15-C15)</f>
        <v>5203.5746199999994</v>
      </c>
      <c r="F15" s="9"/>
    </row>
    <row r="16" spans="1:6" s="35" customFormat="1" ht="18.75" customHeight="1" x14ac:dyDescent="0.25">
      <c r="A16" s="5" t="s">
        <v>19</v>
      </c>
      <c r="B16" s="6">
        <v>310.66586000000007</v>
      </c>
      <c r="C16" s="13">
        <v>662.17525000000023</v>
      </c>
      <c r="D16" s="13">
        <v>214.50169999999707</v>
      </c>
      <c r="E16" s="8" cm="1">
        <f t="array" ref="E16">_xlfn.IFS(C16="-",D16,D16="-",-C16,AND(C16="-",D16="-"),"-",AND(C16&lt;&gt;"-",D16&lt;&gt;"-"),D16-C16)</f>
        <v>-447.67355000000316</v>
      </c>
      <c r="F16" s="9"/>
    </row>
    <row r="17" spans="1:6" s="35" customFormat="1" ht="18.75" customHeight="1" x14ac:dyDescent="0.25">
      <c r="A17" s="5" t="s">
        <v>20</v>
      </c>
      <c r="B17" s="6" t="s">
        <v>21</v>
      </c>
      <c r="C17" s="13" t="s">
        <v>21</v>
      </c>
      <c r="D17" s="13" t="s">
        <v>21</v>
      </c>
      <c r="E17" s="8" t="str" cm="1">
        <f t="array" ref="E17">_xlfn.IFS(C17="-",D17,D17="-",-C17,AND(C17="-",D17="-"),"-",AND(C17&lt;&gt;"-",D17&lt;&gt;"-"),D17-C17)</f>
        <v>-</v>
      </c>
      <c r="F17" s="9"/>
    </row>
    <row r="18" spans="1:6" s="35" customFormat="1" ht="18.75" customHeight="1" x14ac:dyDescent="0.25">
      <c r="A18" s="5" t="s">
        <v>22</v>
      </c>
      <c r="B18" s="6">
        <v>4838.1916400000009</v>
      </c>
      <c r="C18" s="13">
        <v>2251.4203899999993</v>
      </c>
      <c r="D18" s="13">
        <v>2873.8650799999959</v>
      </c>
      <c r="E18" s="8" cm="1">
        <f t="array" ref="E18">_xlfn.IFS(C18="-",D18,D18="-",-C18,AND(C18="-",D18="-"),"-",AND(C18&lt;&gt;"-",D18&lt;&gt;"-"),D18-C18)</f>
        <v>622.44468999999663</v>
      </c>
      <c r="F18" s="9"/>
    </row>
    <row r="19" spans="1:6" s="35" customFormat="1" ht="18.75" customHeight="1" x14ac:dyDescent="0.25">
      <c r="A19" s="5" t="s">
        <v>23</v>
      </c>
      <c r="B19" s="6">
        <v>7247.22408</v>
      </c>
      <c r="C19" s="13">
        <v>9624.9993799999975</v>
      </c>
      <c r="D19" s="13">
        <v>9911.2279299999991</v>
      </c>
      <c r="E19" s="8" cm="1">
        <f t="array" ref="E19">_xlfn.IFS(C19="-",D19,D19="-",-C19,AND(C19="-",D19="-"),"-",AND(C19&lt;&gt;"-",D19&lt;&gt;"-"),D19-C19)</f>
        <v>286.22855000000163</v>
      </c>
      <c r="F19" s="9"/>
    </row>
    <row r="20" spans="1:6" s="35" customFormat="1" ht="18.75" customHeight="1" x14ac:dyDescent="0.25">
      <c r="A20" s="5" t="s">
        <v>24</v>
      </c>
      <c r="B20" s="6">
        <v>373.40027999999995</v>
      </c>
      <c r="C20" s="13">
        <v>0.42000000000007276</v>
      </c>
      <c r="D20" s="13">
        <v>0.81000000000000227</v>
      </c>
      <c r="E20" s="8" cm="1">
        <f t="array" ref="E20">_xlfn.IFS(C20="-",D20,D20="-",-C20,AND(C20="-",D20="-"),"-",AND(C20&lt;&gt;"-",D20&lt;&gt;"-"),D20-C20)</f>
        <v>0.38999999999992951</v>
      </c>
      <c r="F20" s="9"/>
    </row>
    <row r="21" spans="1:6" s="35" customFormat="1" ht="18.75" customHeight="1" x14ac:dyDescent="0.25">
      <c r="A21" s="5" t="s">
        <v>25</v>
      </c>
      <c r="B21" s="6">
        <v>106590.43492999999</v>
      </c>
      <c r="C21" s="6">
        <v>118818.01639</v>
      </c>
      <c r="D21" s="7">
        <v>136510.38959000004</v>
      </c>
      <c r="E21" s="8" cm="1">
        <f t="array" ref="E21">_xlfn.IFS(C21="-",D21,D21="-",-C21,AND(C21="-",D21="-"),"-",AND(C21&lt;&gt;"-",D21&lt;&gt;"-"),D21-C21)</f>
        <v>17692.373200000031</v>
      </c>
      <c r="F21" s="9"/>
    </row>
    <row r="22" spans="1:6" s="35" customFormat="1" ht="18.75" customHeight="1" x14ac:dyDescent="0.25">
      <c r="A22" s="5" t="s">
        <v>26</v>
      </c>
      <c r="B22" s="6">
        <v>27051.05131000001</v>
      </c>
      <c r="C22" s="6">
        <v>61893.411469999992</v>
      </c>
      <c r="D22" s="6">
        <v>47272.257630000007</v>
      </c>
      <c r="E22" s="8" cm="1">
        <f t="array" ref="E22">_xlfn.IFS(C22="-",D22,D22="-",-C22,AND(C22="-",D22="-"),"-",AND(C22&lt;&gt;"-",D22&lt;&gt;"-"),D22-C22)</f>
        <v>-14621.153839999984</v>
      </c>
      <c r="F22" s="9"/>
    </row>
    <row r="23" spans="1:6" s="35" customFormat="1" ht="18.75" customHeight="1" x14ac:dyDescent="0.25">
      <c r="A23" s="5" t="s">
        <v>27</v>
      </c>
      <c r="B23" s="7">
        <v>-18147.492489999993</v>
      </c>
      <c r="C23" s="6">
        <v>-2870.7435699999987</v>
      </c>
      <c r="D23" s="7">
        <v>-2356.8630200000025</v>
      </c>
      <c r="E23" s="8" cm="1">
        <f t="array" ref="E23">_xlfn.IFS(C23="-",D23,D23="-",-C23,AND(C23="-",D23="-"),"-",AND(C23&lt;&gt;"-",D23&lt;&gt;"-"),D23-C23)</f>
        <v>513.88054999999622</v>
      </c>
      <c r="F23" s="9"/>
    </row>
    <row r="24" spans="1:6" s="35" customFormat="1" ht="18.75" customHeight="1" x14ac:dyDescent="0.25">
      <c r="A24" s="5"/>
      <c r="B24" s="6"/>
      <c r="C24" s="6"/>
      <c r="D24" s="6"/>
      <c r="E24" s="8"/>
      <c r="F24" s="9"/>
    </row>
    <row r="25" spans="1:6" s="35" customFormat="1" ht="18.75" customHeight="1" x14ac:dyDescent="0.25">
      <c r="A25" s="1" t="s">
        <v>28</v>
      </c>
      <c r="B25" s="2">
        <f>SUM(B27,B33,B35)</f>
        <v>554463.64193000016</v>
      </c>
      <c r="C25" s="2">
        <f t="shared" ref="C25:D25" si="2">SUM(C27,C33,C35)</f>
        <v>534683.11410000012</v>
      </c>
      <c r="D25" s="2">
        <f t="shared" si="2"/>
        <v>689449.30520999944</v>
      </c>
      <c r="E25" s="3" cm="1">
        <f t="array" ref="E25">_xlfn.IFS(C25="-",D25,D25="-",-C25,AND(C25="-",D25="-"),"-",AND(C25&lt;&gt;"-",D25&lt;&gt;"-"),D25-C25)</f>
        <v>154766.19110999932</v>
      </c>
      <c r="F25" s="11">
        <f>E25/C25*100</f>
        <v>28.94540467590938</v>
      </c>
    </row>
    <row r="26" spans="1:6" s="35" customFormat="1" ht="18.75" customHeight="1" x14ac:dyDescent="0.25">
      <c r="A26" s="5"/>
      <c r="B26" s="6"/>
      <c r="C26" s="6"/>
      <c r="D26" s="6"/>
      <c r="E26" s="8"/>
      <c r="F26" s="9"/>
    </row>
    <row r="27" spans="1:6" s="35" customFormat="1" ht="18.75" customHeight="1" x14ac:dyDescent="0.25">
      <c r="A27" s="12" t="s">
        <v>29</v>
      </c>
      <c r="B27" s="13">
        <f>SUM(B28:B31)</f>
        <v>479022.48876000009</v>
      </c>
      <c r="C27" s="13">
        <f t="shared" ref="C27:D27" si="3">SUM(C28:C31)</f>
        <v>469528.7665400001</v>
      </c>
      <c r="D27" s="13">
        <f t="shared" si="3"/>
        <v>562876.81099999975</v>
      </c>
      <c r="E27" s="8" cm="1">
        <f t="array" ref="E27">_xlfn.IFS(C27="-",D27,D27="-",-C27,AND(C27="-",D27="-"),"-",AND(C27&lt;&gt;"-",D27&lt;&gt;"-"),D27-C27)</f>
        <v>93348.044459999655</v>
      </c>
      <c r="F27" s="9">
        <f>E27/C27*100</f>
        <v>19.881219450703696</v>
      </c>
    </row>
    <row r="28" spans="1:6" s="35" customFormat="1" ht="18.75" customHeight="1" x14ac:dyDescent="0.25">
      <c r="A28" s="14" t="s">
        <v>30</v>
      </c>
      <c r="B28" s="7">
        <v>86194.49170000013</v>
      </c>
      <c r="C28" s="6">
        <v>94971.075050000101</v>
      </c>
      <c r="D28" s="7">
        <v>107952.00679999974</v>
      </c>
      <c r="E28" s="8" cm="1">
        <f t="array" ref="E28">_xlfn.IFS(C28="-",D28,D28="-",-C28,AND(C28="-",D28="-"),"-",AND(C28&lt;&gt;"-",D28&lt;&gt;"-"),D28-C28)</f>
        <v>12980.93174999964</v>
      </c>
      <c r="F28" s="9"/>
    </row>
    <row r="29" spans="1:6" s="35" customFormat="1" ht="18.75" customHeight="1" x14ac:dyDescent="0.25">
      <c r="A29" s="15" t="s">
        <v>31</v>
      </c>
      <c r="B29" s="7">
        <v>19173.076129999943</v>
      </c>
      <c r="C29" s="6">
        <v>29132.431600000011</v>
      </c>
      <c r="D29" s="7">
        <v>31726.517530000128</v>
      </c>
      <c r="E29" s="8" cm="1">
        <f t="array" ref="E29">_xlfn.IFS(C29="-",D29,D29="-",-C29,AND(C29="-",D29="-"),"-",AND(C29&lt;&gt;"-",D29&lt;&gt;"-"),D29-C29)</f>
        <v>2594.0859300001175</v>
      </c>
      <c r="F29" s="9"/>
    </row>
    <row r="30" spans="1:6" s="35" customFormat="1" ht="18.75" customHeight="1" x14ac:dyDescent="0.25">
      <c r="A30" s="14" t="s">
        <v>32</v>
      </c>
      <c r="B30" s="7">
        <v>302470.61226000008</v>
      </c>
      <c r="C30" s="6">
        <v>281321.37390000001</v>
      </c>
      <c r="D30" s="7">
        <v>330175.59067999991</v>
      </c>
      <c r="E30" s="8" cm="1">
        <f t="array" ref="E30">_xlfn.IFS(C30="-",D30,D30="-",-C30,AND(C30="-",D30="-"),"-",AND(C30&lt;&gt;"-",D30&lt;&gt;"-"),D30-C30)</f>
        <v>48854.216779999901</v>
      </c>
      <c r="F30" s="9"/>
    </row>
    <row r="31" spans="1:6" s="35" customFormat="1" ht="18.75" customHeight="1" x14ac:dyDescent="0.25">
      <c r="A31" s="14" t="s">
        <v>33</v>
      </c>
      <c r="B31" s="7">
        <v>71184.30866999994</v>
      </c>
      <c r="C31" s="6">
        <v>64103.885989999981</v>
      </c>
      <c r="D31" s="7">
        <v>93022.695990000037</v>
      </c>
      <c r="E31" s="8" cm="1">
        <f t="array" ref="E31">_xlfn.IFS(C31="-",D31,D31="-",-C31,AND(C31="-",D31="-"),"-",AND(C31&lt;&gt;"-",D31&lt;&gt;"-"),D31-C31)</f>
        <v>28918.810000000056</v>
      </c>
      <c r="F31" s="9"/>
    </row>
    <row r="32" spans="1:6" s="35" customFormat="1" ht="18.75" customHeight="1" x14ac:dyDescent="0.25">
      <c r="A32" s="14"/>
      <c r="B32" s="6"/>
      <c r="C32" s="6"/>
      <c r="D32" s="6"/>
      <c r="E32" s="8"/>
      <c r="F32" s="9"/>
    </row>
    <row r="33" spans="1:6" s="35" customFormat="1" ht="18.75" customHeight="1" x14ac:dyDescent="0.25">
      <c r="A33" s="12" t="s">
        <v>34</v>
      </c>
      <c r="B33" s="7">
        <v>19247.565749999994</v>
      </c>
      <c r="C33" s="6">
        <v>20798.084189999994</v>
      </c>
      <c r="D33" s="7">
        <v>24172.873999999982</v>
      </c>
      <c r="E33" s="8" cm="1">
        <f t="array" ref="E33">_xlfn.IFS(C33="-",D33,D33="-",-C33,AND(C33="-",D33="-"),"-",AND(C33&lt;&gt;"-",D33&lt;&gt;"-"),D33-C33)</f>
        <v>3374.7898099999875</v>
      </c>
      <c r="F33" s="9">
        <f>E33/C33*100</f>
        <v>16.226445566667305</v>
      </c>
    </row>
    <row r="34" spans="1:6" s="35" customFormat="1" ht="18.75" customHeight="1" x14ac:dyDescent="0.25">
      <c r="A34" s="14"/>
      <c r="B34" s="16"/>
      <c r="C34" s="16"/>
      <c r="D34" s="16"/>
      <c r="E34" s="8"/>
      <c r="F34" s="9"/>
    </row>
    <row r="35" spans="1:6" s="35" customFormat="1" ht="18.75" customHeight="1" x14ac:dyDescent="0.25">
      <c r="A35" s="12" t="s">
        <v>35</v>
      </c>
      <c r="B35" s="7">
        <v>56193.587420000054</v>
      </c>
      <c r="C35" s="6">
        <v>44356.263370000001</v>
      </c>
      <c r="D35" s="7">
        <v>102399.62020999979</v>
      </c>
      <c r="E35" s="8" cm="1">
        <f t="array" ref="E35">_xlfn.IFS(C35="-",D35,D35="-",-C35,AND(C35="-",D35="-"),"-",AND(C35&lt;&gt;"-",D35&lt;&gt;"-"),D35-C35)</f>
        <v>58043.356839999789</v>
      </c>
      <c r="F35" s="9">
        <f>E35/C35*100</f>
        <v>130.85718324789494</v>
      </c>
    </row>
    <row r="36" spans="1:6" s="35" customFormat="1" ht="18.75" customHeight="1" x14ac:dyDescent="0.25">
      <c r="A36" s="14"/>
      <c r="B36" s="6"/>
      <c r="C36" s="6"/>
      <c r="D36" s="6"/>
      <c r="E36" s="8"/>
      <c r="F36" s="9"/>
    </row>
    <row r="37" spans="1:6" s="35" customFormat="1" ht="18.75" customHeight="1" x14ac:dyDescent="0.25">
      <c r="A37" s="18" t="s">
        <v>36</v>
      </c>
      <c r="B37" s="3">
        <f>B7-B25</f>
        <v>-43836.385190000408</v>
      </c>
      <c r="C37" s="2">
        <f>C7-C25</f>
        <v>150225.48673999973</v>
      </c>
      <c r="D37" s="2">
        <f>D7-D25</f>
        <v>-60503.993419999839</v>
      </c>
      <c r="E37" s="3" cm="1">
        <f t="array" ref="E37">_xlfn.IFS(C37="-",D37,D37="-",-C37,AND(C37="-",D37="-"),"-",AND(C37&lt;&gt;"-",D37&lt;&gt;"-"),D37-C37)</f>
        <v>-210729.48015999957</v>
      </c>
      <c r="F37" s="11">
        <f>E37/C37*100</f>
        <v>-140.27545174456057</v>
      </c>
    </row>
    <row r="38" spans="1:6" s="35" customFormat="1" ht="18.75" customHeight="1" x14ac:dyDescent="0.25">
      <c r="A38" s="18"/>
      <c r="B38" s="19"/>
      <c r="C38" s="19"/>
      <c r="D38" s="19"/>
      <c r="E38" s="20"/>
      <c r="F38" s="21"/>
    </row>
    <row r="39" spans="1:6" s="35" customFormat="1" ht="18.75" customHeight="1" x14ac:dyDescent="0.25">
      <c r="A39" s="22" t="s">
        <v>37</v>
      </c>
      <c r="B39" s="13"/>
      <c r="C39" s="13"/>
      <c r="D39" s="13"/>
      <c r="E39" s="8"/>
      <c r="F39" s="21"/>
    </row>
    <row r="40" spans="1:6" s="35" customFormat="1" ht="18.75" customHeight="1" x14ac:dyDescent="0.25">
      <c r="A40" s="23"/>
      <c r="B40" s="13"/>
      <c r="C40" s="13"/>
      <c r="D40" s="13"/>
      <c r="E40" s="8"/>
      <c r="F40" s="21"/>
    </row>
    <row r="41" spans="1:6" s="35" customFormat="1" ht="18.75" customHeight="1" x14ac:dyDescent="0.25">
      <c r="A41" s="12" t="s">
        <v>38</v>
      </c>
      <c r="B41" s="13"/>
      <c r="C41" s="13"/>
      <c r="D41" s="13"/>
      <c r="E41" s="8"/>
      <c r="F41" s="21"/>
    </row>
    <row r="42" spans="1:6" s="35" customFormat="1" ht="18.75" customHeight="1" x14ac:dyDescent="0.25">
      <c r="A42" s="24" t="s">
        <v>39</v>
      </c>
      <c r="B42" s="6">
        <v>398034.85</v>
      </c>
      <c r="C42" s="6" t="s">
        <v>21</v>
      </c>
      <c r="D42" s="7">
        <v>443740.9</v>
      </c>
      <c r="E42" s="8" cm="1">
        <f t="array" ref="E42">_xlfn.IFS(C42="-",D42,D42="-",-C42,AND(C42="-",D42="-"),"-",AND(C42&lt;&gt;"-",D42&lt;&gt;"-"),D42-C42)</f>
        <v>443740.9</v>
      </c>
      <c r="F42" s="21"/>
    </row>
    <row r="43" spans="1:6" s="35" customFormat="1" ht="18.75" customHeight="1" x14ac:dyDescent="0.25">
      <c r="A43" s="24" t="s">
        <v>40</v>
      </c>
      <c r="B43" s="6" t="s">
        <v>21</v>
      </c>
      <c r="C43" s="6" t="s">
        <v>21</v>
      </c>
      <c r="D43" s="6" t="s">
        <v>21</v>
      </c>
      <c r="E43" s="8" t="str" cm="1">
        <f t="array" ref="E43">_xlfn.IFS(C43="-",D43,D43="-",-C43,AND(C43="-",D43="-"),"-",AND(C43&lt;&gt;"-",D43&lt;&gt;"-"),D43-C43)</f>
        <v>-</v>
      </c>
      <c r="F43" s="21"/>
    </row>
    <row r="44" spans="1:6" s="35" customFormat="1" ht="18.75" customHeight="1" x14ac:dyDescent="0.25">
      <c r="A44" s="24" t="s">
        <v>41</v>
      </c>
      <c r="B44" s="6" t="s">
        <v>21</v>
      </c>
      <c r="C44" s="6" t="s">
        <v>21</v>
      </c>
      <c r="D44" s="6" t="s">
        <v>21</v>
      </c>
      <c r="E44" s="8" t="str" cm="1">
        <f t="array" ref="E44">_xlfn.IFS(C44="-",D44,D44="-",-C44,AND(C44="-",D44="-"),"-",AND(C44&lt;&gt;"-",D44&lt;&gt;"-"),D44-C44)</f>
        <v>-</v>
      </c>
      <c r="F44" s="21"/>
    </row>
    <row r="45" spans="1:6" s="35" customFormat="1" ht="18.75" customHeight="1" x14ac:dyDescent="0.25">
      <c r="A45" s="24" t="s">
        <v>42</v>
      </c>
      <c r="B45" s="6" t="s">
        <v>21</v>
      </c>
      <c r="C45" s="36" t="s">
        <v>21</v>
      </c>
      <c r="D45" s="36" t="s">
        <v>21</v>
      </c>
      <c r="E45" s="8" t="str" cm="1">
        <f t="array" ref="E45">_xlfn.IFS(C45="-",D45,D45="-",-C45,AND(C45="-",D45="-"),"-",AND(C45&lt;&gt;"-",D45&lt;&gt;"-"),D45-C45)</f>
        <v>-</v>
      </c>
      <c r="F45" s="21"/>
    </row>
    <row r="46" spans="1:6" s="35" customFormat="1" ht="18.75" customHeight="1" x14ac:dyDescent="0.25">
      <c r="A46" s="25"/>
      <c r="B46" s="13"/>
      <c r="C46" s="13"/>
      <c r="D46" s="26"/>
      <c r="E46" s="8"/>
      <c r="F46" s="21"/>
    </row>
    <row r="47" spans="1:6" s="35" customFormat="1" ht="18.75" customHeight="1" x14ac:dyDescent="0.25">
      <c r="A47" s="12" t="s">
        <v>43</v>
      </c>
      <c r="B47" s="13"/>
      <c r="C47" s="13"/>
      <c r="D47" s="26"/>
      <c r="E47" s="8"/>
      <c r="F47" s="21"/>
    </row>
    <row r="48" spans="1:6" s="35" customFormat="1" ht="18.75" customHeight="1" x14ac:dyDescent="0.25">
      <c r="A48" s="24" t="s">
        <v>44</v>
      </c>
      <c r="B48" s="6" t="s">
        <v>21</v>
      </c>
      <c r="C48" s="6" t="s">
        <v>21</v>
      </c>
      <c r="D48" s="6" t="s">
        <v>21</v>
      </c>
      <c r="E48" s="8" t="str" cm="1">
        <f t="array" ref="E48">_xlfn.IFS(C48="-",D48,D48="-",-C48,AND(C48="-",D48="-"),"-",AND(C48&lt;&gt;"-",D48&lt;&gt;"-"),D48-C48)</f>
        <v>-</v>
      </c>
      <c r="F48" s="21"/>
    </row>
    <row r="49" spans="1:6" s="37" customFormat="1" ht="18.75" customHeight="1" x14ac:dyDescent="0.2">
      <c r="A49" s="24" t="s">
        <v>45</v>
      </c>
      <c r="B49" s="13" t="s">
        <v>21</v>
      </c>
      <c r="C49" s="13">
        <v>11096.726470000023</v>
      </c>
      <c r="D49" s="6" t="s">
        <v>21</v>
      </c>
      <c r="E49" s="8" cm="1">
        <f t="array" ref="E49">_xlfn.IFS(C49="-",D49,D49="-",-C49,AND(C49="-",D49="-"),"-",AND(C49&lt;&gt;"-",D49&lt;&gt;"-"),D49-C49)</f>
        <v>-11096.726470000023</v>
      </c>
      <c r="F49" s="21"/>
    </row>
    <row r="50" spans="1:6" ht="18.75" customHeight="1" x14ac:dyDescent="0.2">
      <c r="A50" s="24" t="s">
        <v>46</v>
      </c>
      <c r="B50" s="13">
        <v>79268.082999999984</v>
      </c>
      <c r="C50" s="13">
        <v>201516.90000000002</v>
      </c>
      <c r="D50" s="7">
        <v>227745.5</v>
      </c>
      <c r="E50" s="8" cm="1">
        <f t="array" ref="E50">_xlfn.IFS(C50="-",D50,D50="-",-C50,AND(C50="-",D50="-"),"-",AND(C50&lt;&gt;"-",D50&lt;&gt;"-"),D50-C50)</f>
        <v>26228.599999999977</v>
      </c>
      <c r="F50" s="21"/>
    </row>
    <row r="51" spans="1:6" ht="18.75" customHeight="1" x14ac:dyDescent="0.2">
      <c r="A51" s="27" t="s">
        <v>39</v>
      </c>
      <c r="B51" s="28" t="s">
        <v>21</v>
      </c>
      <c r="C51" s="38" t="s">
        <v>21</v>
      </c>
      <c r="D51" s="38" t="s">
        <v>21</v>
      </c>
      <c r="E51" s="28" t="str" cm="1">
        <f t="array" ref="E51">_xlfn.IFS(C51="-",D51,D51="-",-C51,AND(C51="-",D51="-"),"-",AND(C51&lt;&gt;"-",D51&lt;&gt;"-"),D51-C51)</f>
        <v>-</v>
      </c>
      <c r="F51" s="29"/>
    </row>
    <row r="52" spans="1:6" ht="3.75" customHeight="1" x14ac:dyDescent="0.2">
      <c r="F52" s="30"/>
    </row>
    <row r="53" spans="1:6" ht="18.75" customHeight="1" x14ac:dyDescent="0.2">
      <c r="A53" s="39" t="s">
        <v>47</v>
      </c>
      <c r="F53" s="30"/>
    </row>
  </sheetData>
  <mergeCells count="9">
    <mergeCell ref="A1:F1"/>
    <mergeCell ref="A3:A6"/>
    <mergeCell ref="B3:B5"/>
    <mergeCell ref="C3:C5"/>
    <mergeCell ref="D3:D5"/>
    <mergeCell ref="E3:F3"/>
    <mergeCell ref="E4:E5"/>
    <mergeCell ref="F4:F6"/>
    <mergeCell ref="B6:E6"/>
  </mergeCells>
  <pageMargins left="0.7" right="0.7" top="0.75" bottom="0.75" header="0.3" footer="0.3"/>
  <pageSetup paperSize="9" scale="9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8CF7C8-5E92-4402-855A-88E90286D20D}">
  <dimension ref="A1:M32"/>
  <sheetViews>
    <sheetView tabSelected="1" topLeftCell="A23" workbookViewId="0">
      <selection activeCell="I36" sqref="I36"/>
    </sheetView>
  </sheetViews>
  <sheetFormatPr defaultColWidth="9.140625" defaultRowHeight="15" x14ac:dyDescent="0.25"/>
  <cols>
    <col min="1" max="1" width="29.42578125" style="80" customWidth="1"/>
    <col min="2" max="13" width="10.7109375" style="81" customWidth="1"/>
    <col min="14" max="14" width="9.140625" style="41" customWidth="1"/>
    <col min="15" max="16384" width="9.140625" style="41"/>
  </cols>
  <sheetData>
    <row r="1" spans="1:13" x14ac:dyDescent="0.25">
      <c r="A1" s="151" t="s">
        <v>54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</row>
    <row r="2" spans="1:13" x14ac:dyDescent="0.25">
      <c r="A2" s="42"/>
      <c r="B2" s="43"/>
      <c r="C2" s="43"/>
      <c r="D2" s="44"/>
      <c r="E2" s="43"/>
      <c r="F2" s="43"/>
      <c r="G2" s="43"/>
      <c r="H2" s="43"/>
      <c r="I2" s="43"/>
      <c r="J2" s="43"/>
      <c r="K2" s="43"/>
      <c r="L2" s="43"/>
      <c r="M2" s="43"/>
    </row>
    <row r="3" spans="1:13" ht="32.450000000000003" customHeight="1" x14ac:dyDescent="0.25">
      <c r="A3" s="152" t="s">
        <v>55</v>
      </c>
      <c r="B3" s="153" t="s">
        <v>30</v>
      </c>
      <c r="C3" s="153"/>
      <c r="D3" s="153"/>
      <c r="E3" s="153" t="s">
        <v>31</v>
      </c>
      <c r="F3" s="153"/>
      <c r="G3" s="153"/>
      <c r="H3" s="153" t="s">
        <v>32</v>
      </c>
      <c r="I3" s="153"/>
      <c r="J3" s="153"/>
      <c r="K3" s="154" t="s">
        <v>33</v>
      </c>
      <c r="L3" s="154"/>
      <c r="M3" s="154"/>
    </row>
    <row r="4" spans="1:13" s="46" customFormat="1" ht="37.5" customHeight="1" x14ac:dyDescent="0.2">
      <c r="A4" s="152"/>
      <c r="B4" s="45" t="s">
        <v>56</v>
      </c>
      <c r="C4" s="45" t="s">
        <v>57</v>
      </c>
      <c r="D4" s="45" t="s">
        <v>58</v>
      </c>
      <c r="E4" s="45" t="s">
        <v>56</v>
      </c>
      <c r="F4" s="45" t="s">
        <v>57</v>
      </c>
      <c r="G4" s="45" t="s">
        <v>58</v>
      </c>
      <c r="H4" s="45" t="s">
        <v>56</v>
      </c>
      <c r="I4" s="45" t="s">
        <v>57</v>
      </c>
      <c r="J4" s="45" t="s">
        <v>58</v>
      </c>
      <c r="K4" s="45" t="s">
        <v>56</v>
      </c>
      <c r="L4" s="45" t="s">
        <v>57</v>
      </c>
      <c r="M4" s="126" t="s">
        <v>58</v>
      </c>
    </row>
    <row r="5" spans="1:13" x14ac:dyDescent="0.25">
      <c r="A5" s="47"/>
      <c r="B5" s="155" t="s">
        <v>8</v>
      </c>
      <c r="C5" s="155"/>
      <c r="D5" s="155"/>
      <c r="E5" s="155"/>
      <c r="F5" s="155"/>
      <c r="G5" s="155"/>
      <c r="H5" s="155"/>
      <c r="I5" s="155"/>
      <c r="J5" s="155"/>
      <c r="K5" s="155"/>
      <c r="L5" s="155"/>
      <c r="M5" s="155"/>
    </row>
    <row r="6" spans="1:13" x14ac:dyDescent="0.25">
      <c r="A6" s="48" t="s">
        <v>59</v>
      </c>
      <c r="B6" s="49">
        <v>82043.705250000057</v>
      </c>
      <c r="C6" s="49">
        <v>90249.155519999971</v>
      </c>
      <c r="D6" s="50">
        <v>104756.71438999999</v>
      </c>
      <c r="E6" s="51">
        <v>34818.277860000002</v>
      </c>
      <c r="F6" s="51">
        <v>37303.800669999982</v>
      </c>
      <c r="G6" s="50">
        <v>51822.040540000024</v>
      </c>
      <c r="H6" s="50">
        <v>275517.92401999998</v>
      </c>
      <c r="I6" s="51">
        <v>343918.22310000006</v>
      </c>
      <c r="J6" s="50">
        <v>319256.75922999997</v>
      </c>
      <c r="K6" s="52">
        <v>112745.7142</v>
      </c>
      <c r="L6" s="53">
        <v>109956.88851999999</v>
      </c>
      <c r="M6" s="53">
        <v>121238.23059000001</v>
      </c>
    </row>
    <row r="7" spans="1:13" x14ac:dyDescent="0.25">
      <c r="A7" s="48" t="s">
        <v>60</v>
      </c>
      <c r="B7" s="54">
        <v>32647.334509999997</v>
      </c>
      <c r="C7" s="54">
        <v>35714.984609999992</v>
      </c>
      <c r="D7" s="55">
        <v>38341.282530000004</v>
      </c>
      <c r="E7" s="55">
        <v>5787.92076</v>
      </c>
      <c r="F7" s="55">
        <v>6119.4359100000001</v>
      </c>
      <c r="G7" s="55">
        <v>7422.8360699999994</v>
      </c>
      <c r="H7" s="55">
        <v>447.98145</v>
      </c>
      <c r="I7" s="55">
        <v>518.40729999999996</v>
      </c>
      <c r="J7" s="55">
        <v>454.26635999999991</v>
      </c>
      <c r="K7" s="56" t="s">
        <v>21</v>
      </c>
      <c r="L7" s="57" t="s">
        <v>21</v>
      </c>
      <c r="M7" s="58" t="s">
        <v>21</v>
      </c>
    </row>
    <row r="8" spans="1:13" x14ac:dyDescent="0.25">
      <c r="A8" s="48" t="s">
        <v>61</v>
      </c>
      <c r="B8" s="54">
        <v>55154.098610000001</v>
      </c>
      <c r="C8" s="54">
        <v>62286.274140000001</v>
      </c>
      <c r="D8" s="55">
        <v>71699.895000000004</v>
      </c>
      <c r="E8" s="55">
        <v>7626.4257499999994</v>
      </c>
      <c r="F8" s="55">
        <v>10342.062189999999</v>
      </c>
      <c r="G8" s="55">
        <v>10838.852539999998</v>
      </c>
      <c r="H8" s="55">
        <v>8807.573190000001</v>
      </c>
      <c r="I8" s="55">
        <v>29245.876860000004</v>
      </c>
      <c r="J8" s="55">
        <v>48380.735500000003</v>
      </c>
      <c r="K8" s="56">
        <v>30542.524740000008</v>
      </c>
      <c r="L8" s="57">
        <v>44350.501990000004</v>
      </c>
      <c r="M8" s="58">
        <v>49812.586889999999</v>
      </c>
    </row>
    <row r="9" spans="1:13" x14ac:dyDescent="0.25">
      <c r="A9" s="48" t="s">
        <v>62</v>
      </c>
      <c r="B9" s="59">
        <v>38398.731059999998</v>
      </c>
      <c r="C9" s="60">
        <v>40684.682389999994</v>
      </c>
      <c r="D9" s="59">
        <v>45512.902610000005</v>
      </c>
      <c r="E9" s="59">
        <v>17516.882679999999</v>
      </c>
      <c r="F9" s="59">
        <v>9288.4362700000001</v>
      </c>
      <c r="G9" s="59">
        <v>10775.620149999999</v>
      </c>
      <c r="H9" s="59">
        <v>178999.42720000001</v>
      </c>
      <c r="I9" s="59">
        <v>161982.19131999998</v>
      </c>
      <c r="J9" s="59">
        <v>185646.32459</v>
      </c>
      <c r="K9" s="61">
        <v>108139.09468000001</v>
      </c>
      <c r="L9" s="57">
        <v>108711.94213999998</v>
      </c>
      <c r="M9" s="58">
        <v>144551.74541000003</v>
      </c>
    </row>
    <row r="10" spans="1:13" x14ac:dyDescent="0.25">
      <c r="A10" s="48" t="s">
        <v>63</v>
      </c>
      <c r="B10" s="62">
        <v>6.4000000000000001E-2</v>
      </c>
      <c r="C10" s="63" t="s">
        <v>21</v>
      </c>
      <c r="D10" s="62">
        <v>664.74883</v>
      </c>
      <c r="E10" s="62">
        <v>32.532640000000008</v>
      </c>
      <c r="F10" s="59">
        <v>25.86215</v>
      </c>
      <c r="G10" s="62">
        <v>146.30934000000002</v>
      </c>
      <c r="H10" s="62">
        <v>12651.982440000002</v>
      </c>
      <c r="I10" s="59">
        <v>20.782430000000002</v>
      </c>
      <c r="J10" s="62" t="s">
        <v>21</v>
      </c>
      <c r="K10" s="64">
        <v>18994.124</v>
      </c>
      <c r="L10" s="65">
        <v>7350</v>
      </c>
      <c r="M10" s="58">
        <v>12200</v>
      </c>
    </row>
    <row r="11" spans="1:13" x14ac:dyDescent="0.25">
      <c r="A11" s="48" t="s">
        <v>64</v>
      </c>
      <c r="B11" s="54" t="s">
        <v>21</v>
      </c>
      <c r="C11" s="54" t="s">
        <v>21</v>
      </c>
      <c r="D11" s="55" t="s">
        <v>21</v>
      </c>
      <c r="E11" s="55" t="s">
        <v>21</v>
      </c>
      <c r="F11" s="55" t="s">
        <v>21</v>
      </c>
      <c r="G11" s="55" t="s">
        <v>21</v>
      </c>
      <c r="H11" s="55">
        <v>19423.216069999999</v>
      </c>
      <c r="I11" s="55">
        <v>23060.851150000002</v>
      </c>
      <c r="J11" s="55">
        <v>26670.825560000001</v>
      </c>
      <c r="K11" s="56">
        <v>2000</v>
      </c>
      <c r="L11" s="57">
        <v>5250</v>
      </c>
      <c r="M11" s="58">
        <v>2000</v>
      </c>
    </row>
    <row r="12" spans="1:13" x14ac:dyDescent="0.25">
      <c r="A12" s="48" t="s">
        <v>65</v>
      </c>
      <c r="B12" s="54">
        <v>207287.32835000005</v>
      </c>
      <c r="C12" s="54">
        <v>229656.02475000007</v>
      </c>
      <c r="D12" s="55">
        <v>256303.94316000002</v>
      </c>
      <c r="E12" s="55">
        <v>52561.789990000012</v>
      </c>
      <c r="F12" s="55">
        <v>47330.565929999997</v>
      </c>
      <c r="G12" s="55">
        <v>68521.717759999985</v>
      </c>
      <c r="H12" s="55">
        <v>176408.94837</v>
      </c>
      <c r="I12" s="55">
        <v>170218.58091999998</v>
      </c>
      <c r="J12" s="55">
        <v>187713.61449000004</v>
      </c>
      <c r="K12" s="56">
        <v>56357.729150000006</v>
      </c>
      <c r="L12" s="57">
        <v>50696.194739999999</v>
      </c>
      <c r="M12" s="58">
        <v>60363.343949999995</v>
      </c>
    </row>
    <row r="13" spans="1:13" x14ac:dyDescent="0.25">
      <c r="A13" s="48" t="s">
        <v>66</v>
      </c>
      <c r="B13" s="54">
        <v>5174.6235800000004</v>
      </c>
      <c r="C13" s="54">
        <v>5719.1056500000004</v>
      </c>
      <c r="D13" s="55">
        <v>6947.2422199999992</v>
      </c>
      <c r="E13" s="55">
        <v>1010.7443900000001</v>
      </c>
      <c r="F13" s="55">
        <v>1238.7327000000002</v>
      </c>
      <c r="G13" s="55">
        <v>1914.7748899999995</v>
      </c>
      <c r="H13" s="55">
        <v>11429.230680000002</v>
      </c>
      <c r="I13" s="55">
        <v>14593.633419999998</v>
      </c>
      <c r="J13" s="55">
        <v>15289.71783</v>
      </c>
      <c r="K13" s="56">
        <v>20998.498529999997</v>
      </c>
      <c r="L13" s="57">
        <v>18539.100770000005</v>
      </c>
      <c r="M13" s="58">
        <v>29815.479429999999</v>
      </c>
    </row>
    <row r="14" spans="1:13" x14ac:dyDescent="0.25">
      <c r="A14" s="48" t="s">
        <v>67</v>
      </c>
      <c r="B14" s="54">
        <v>173003.69055</v>
      </c>
      <c r="C14" s="54">
        <v>183653.69923</v>
      </c>
      <c r="D14" s="55">
        <v>235967.77642999994</v>
      </c>
      <c r="E14" s="55">
        <v>15167.997389999999</v>
      </c>
      <c r="F14" s="55">
        <v>17944.023399999998</v>
      </c>
      <c r="G14" s="55">
        <v>20582.021140000001</v>
      </c>
      <c r="H14" s="55">
        <v>158348.79866</v>
      </c>
      <c r="I14" s="55">
        <v>162986.56630999999</v>
      </c>
      <c r="J14" s="55">
        <v>205881.42150999999</v>
      </c>
      <c r="K14" s="56">
        <v>80797.867149999991</v>
      </c>
      <c r="L14" s="57">
        <v>86042.334300000002</v>
      </c>
      <c r="M14" s="58">
        <v>107110.69206</v>
      </c>
    </row>
    <row r="15" spans="1:13" x14ac:dyDescent="0.25">
      <c r="A15" s="48" t="s">
        <v>68</v>
      </c>
      <c r="B15" s="54">
        <v>41681.974539999988</v>
      </c>
      <c r="C15" s="54">
        <v>47408.150409999995</v>
      </c>
      <c r="D15" s="55">
        <v>52145.143200000006</v>
      </c>
      <c r="E15" s="55">
        <v>37716.50664</v>
      </c>
      <c r="F15" s="55">
        <v>57142.517569999996</v>
      </c>
      <c r="G15" s="55">
        <v>56500.219480000007</v>
      </c>
      <c r="H15" s="55">
        <v>1143698.2429900002</v>
      </c>
      <c r="I15" s="55">
        <v>1290781.3527800003</v>
      </c>
      <c r="J15" s="55">
        <v>1426152.5359199997</v>
      </c>
      <c r="K15" s="56">
        <v>19102.284029999999</v>
      </c>
      <c r="L15" s="57">
        <v>26635.35975</v>
      </c>
      <c r="M15" s="58">
        <v>25868.754399999998</v>
      </c>
    </row>
    <row r="16" spans="1:13" x14ac:dyDescent="0.25">
      <c r="A16" s="66" t="s">
        <v>69</v>
      </c>
      <c r="B16" s="67">
        <f t="shared" ref="B16:M16" si="0">SUM(B6:B15)</f>
        <v>635391.5504500001</v>
      </c>
      <c r="C16" s="68">
        <f t="shared" si="0"/>
        <v>695372.07669999998</v>
      </c>
      <c r="D16" s="67">
        <f t="shared" si="0"/>
        <v>812339.64837000007</v>
      </c>
      <c r="E16" s="67">
        <f t="shared" si="0"/>
        <v>172239.07810000004</v>
      </c>
      <c r="F16" s="68">
        <f t="shared" si="0"/>
        <v>186735.43678999998</v>
      </c>
      <c r="G16" s="67">
        <f t="shared" si="0"/>
        <v>228524.39191000001</v>
      </c>
      <c r="H16" s="67">
        <f t="shared" si="0"/>
        <v>1985733.3250700003</v>
      </c>
      <c r="I16" s="68">
        <f t="shared" si="0"/>
        <v>2197326.4655900002</v>
      </c>
      <c r="J16" s="67">
        <f t="shared" si="0"/>
        <v>2415446.2009899998</v>
      </c>
      <c r="K16" s="67">
        <f t="shared" si="0"/>
        <v>449677.83648</v>
      </c>
      <c r="L16" s="68">
        <f t="shared" si="0"/>
        <v>457532.32221000001</v>
      </c>
      <c r="M16" s="69">
        <f t="shared" si="0"/>
        <v>552960.83273000002</v>
      </c>
    </row>
    <row r="17" spans="1:13" ht="32.450000000000003" customHeight="1" x14ac:dyDescent="0.25">
      <c r="A17" s="152" t="s">
        <v>55</v>
      </c>
      <c r="B17" s="156" t="s">
        <v>70</v>
      </c>
      <c r="C17" s="156"/>
      <c r="D17" s="156"/>
      <c r="E17" s="156" t="s">
        <v>35</v>
      </c>
      <c r="F17" s="156"/>
      <c r="G17" s="156"/>
      <c r="H17" s="157" t="s">
        <v>71</v>
      </c>
      <c r="I17" s="157"/>
      <c r="J17" s="157"/>
      <c r="K17" s="70"/>
      <c r="L17" s="70"/>
      <c r="M17" s="70"/>
    </row>
    <row r="18" spans="1:13" ht="24" x14ac:dyDescent="0.25">
      <c r="A18" s="152"/>
      <c r="B18" s="45" t="s">
        <v>56</v>
      </c>
      <c r="C18" s="45" t="s">
        <v>57</v>
      </c>
      <c r="D18" s="45" t="s">
        <v>58</v>
      </c>
      <c r="E18" s="45" t="s">
        <v>56</v>
      </c>
      <c r="F18" s="45" t="s">
        <v>57</v>
      </c>
      <c r="G18" s="45" t="s">
        <v>58</v>
      </c>
      <c r="H18" s="45" t="s">
        <v>56</v>
      </c>
      <c r="I18" s="45" t="s">
        <v>57</v>
      </c>
      <c r="J18" s="126" t="s">
        <v>58</v>
      </c>
      <c r="K18" s="70"/>
      <c r="L18" s="70"/>
      <c r="M18" s="70"/>
    </row>
    <row r="19" spans="1:13" x14ac:dyDescent="0.25">
      <c r="A19" s="47"/>
      <c r="B19" s="150" t="s">
        <v>8</v>
      </c>
      <c r="C19" s="150"/>
      <c r="D19" s="150"/>
      <c r="E19" s="150"/>
      <c r="F19" s="150"/>
      <c r="G19" s="150"/>
      <c r="H19" s="150"/>
      <c r="I19" s="150"/>
      <c r="J19" s="150"/>
      <c r="K19" s="70"/>
      <c r="L19" s="70"/>
      <c r="M19" s="70"/>
    </row>
    <row r="20" spans="1:13" x14ac:dyDescent="0.25">
      <c r="A20" s="48" t="s">
        <v>59</v>
      </c>
      <c r="B20" s="49">
        <v>119251.7059</v>
      </c>
      <c r="C20" s="49">
        <v>147712.12174999999</v>
      </c>
      <c r="D20" s="49">
        <v>168072.54699999999</v>
      </c>
      <c r="E20" s="51">
        <v>184142.37260999999</v>
      </c>
      <c r="F20" s="49">
        <v>172824.81510000001</v>
      </c>
      <c r="G20" s="49">
        <v>139570.83674000003</v>
      </c>
      <c r="H20" s="71">
        <f>SUM(B6,E6,H6,K6,B20,E20)</f>
        <v>808519.69984000002</v>
      </c>
      <c r="I20" s="72">
        <f>SUM(C6,F6,I6,L6,C20,F20)</f>
        <v>901965.00466000009</v>
      </c>
      <c r="J20" s="72">
        <f>SUM(D6,G6,J6,M6,D20,G20)</f>
        <v>904717.12849000015</v>
      </c>
      <c r="K20" s="70"/>
      <c r="L20" s="70"/>
      <c r="M20" s="70"/>
    </row>
    <row r="21" spans="1:13" x14ac:dyDescent="0.25">
      <c r="A21" s="48" t="s">
        <v>60</v>
      </c>
      <c r="B21" s="60" t="s">
        <v>21</v>
      </c>
      <c r="C21" s="60" t="s">
        <v>21</v>
      </c>
      <c r="D21" s="60" t="s">
        <v>21</v>
      </c>
      <c r="E21" s="59">
        <v>2347.2833799999999</v>
      </c>
      <c r="F21" s="60">
        <v>2375.7364900000002</v>
      </c>
      <c r="G21" s="60">
        <v>3877.2767799999997</v>
      </c>
      <c r="H21" s="73">
        <f t="shared" ref="H21:J29" si="1">SUM(B7,E7,H7,K7,B21,E21)</f>
        <v>41230.520099999994</v>
      </c>
      <c r="I21" s="74">
        <f t="shared" si="1"/>
        <v>44728.564309999994</v>
      </c>
      <c r="J21" s="74">
        <f t="shared" si="1"/>
        <v>50095.661740000003</v>
      </c>
      <c r="K21" s="70"/>
      <c r="L21" s="70"/>
      <c r="M21" s="70"/>
    </row>
    <row r="22" spans="1:13" x14ac:dyDescent="0.25">
      <c r="A22" s="48" t="s">
        <v>61</v>
      </c>
      <c r="B22" s="60" t="s">
        <v>21</v>
      </c>
      <c r="C22" s="60" t="s">
        <v>21</v>
      </c>
      <c r="D22" s="60" t="s">
        <v>21</v>
      </c>
      <c r="E22" s="59">
        <v>23080.157050000002</v>
      </c>
      <c r="F22" s="60">
        <v>21147.986260000001</v>
      </c>
      <c r="G22" s="60">
        <v>19757.08526</v>
      </c>
      <c r="H22" s="73">
        <f t="shared" si="1"/>
        <v>125210.77934000001</v>
      </c>
      <c r="I22" s="74">
        <f t="shared" si="1"/>
        <v>167372.70144</v>
      </c>
      <c r="J22" s="74">
        <f t="shared" si="1"/>
        <v>200489.15518999999</v>
      </c>
      <c r="K22" s="70"/>
      <c r="L22" s="70"/>
      <c r="M22" s="70"/>
    </row>
    <row r="23" spans="1:13" x14ac:dyDescent="0.25">
      <c r="A23" s="48" t="s">
        <v>62</v>
      </c>
      <c r="B23" s="60" t="s">
        <v>21</v>
      </c>
      <c r="C23" s="60" t="s">
        <v>21</v>
      </c>
      <c r="D23" s="60" t="s">
        <v>21</v>
      </c>
      <c r="E23" s="59">
        <v>78427.22954</v>
      </c>
      <c r="F23" s="60">
        <v>55464.63743000001</v>
      </c>
      <c r="G23" s="60">
        <v>180570.24695000003</v>
      </c>
      <c r="H23" s="73">
        <f t="shared" si="1"/>
        <v>421481.36516000004</v>
      </c>
      <c r="I23" s="74">
        <f t="shared" si="1"/>
        <v>376131.88954999996</v>
      </c>
      <c r="J23" s="74">
        <f t="shared" si="1"/>
        <v>567056.83971000009</v>
      </c>
      <c r="K23" s="70"/>
      <c r="L23" s="70"/>
      <c r="M23" s="70"/>
    </row>
    <row r="24" spans="1:13" x14ac:dyDescent="0.25">
      <c r="A24" s="48" t="s">
        <v>63</v>
      </c>
      <c r="B24" s="60" t="s">
        <v>21</v>
      </c>
      <c r="C24" s="63" t="s">
        <v>21</v>
      </c>
      <c r="D24" s="60" t="s">
        <v>21</v>
      </c>
      <c r="E24" s="62">
        <v>7254.1347400000004</v>
      </c>
      <c r="F24" s="63">
        <v>130.33207000000002</v>
      </c>
      <c r="G24" s="60">
        <v>3208.21315</v>
      </c>
      <c r="H24" s="73">
        <f t="shared" si="1"/>
        <v>38932.837820000001</v>
      </c>
      <c r="I24" s="74">
        <f t="shared" si="1"/>
        <v>7526.9766500000005</v>
      </c>
      <c r="J24" s="74">
        <f t="shared" si="1"/>
        <v>16219.27132</v>
      </c>
      <c r="K24" s="70"/>
      <c r="L24" s="70"/>
      <c r="M24" s="70"/>
    </row>
    <row r="25" spans="1:13" x14ac:dyDescent="0.25">
      <c r="A25" s="48" t="s">
        <v>64</v>
      </c>
      <c r="B25" s="54" t="s">
        <v>21</v>
      </c>
      <c r="C25" s="54" t="s">
        <v>21</v>
      </c>
      <c r="D25" s="60" t="s">
        <v>21</v>
      </c>
      <c r="E25" s="59">
        <v>662.39123000000006</v>
      </c>
      <c r="F25" s="60">
        <v>14.000459999999999</v>
      </c>
      <c r="G25" s="60">
        <v>7.5066099999999993</v>
      </c>
      <c r="H25" s="73">
        <f t="shared" si="1"/>
        <v>22085.6073</v>
      </c>
      <c r="I25" s="74">
        <f t="shared" si="1"/>
        <v>28324.851610000002</v>
      </c>
      <c r="J25" s="74">
        <f t="shared" si="1"/>
        <v>28678.332170000001</v>
      </c>
      <c r="K25" s="70"/>
      <c r="L25" s="70"/>
      <c r="M25" s="70"/>
    </row>
    <row r="26" spans="1:13" x14ac:dyDescent="0.25">
      <c r="A26" s="48" t="s">
        <v>65</v>
      </c>
      <c r="B26" s="54" t="s">
        <v>21</v>
      </c>
      <c r="C26" s="54" t="s">
        <v>21</v>
      </c>
      <c r="D26" s="60" t="s">
        <v>21</v>
      </c>
      <c r="E26" s="59">
        <v>26482.082620000001</v>
      </c>
      <c r="F26" s="60">
        <v>15992.548449999998</v>
      </c>
      <c r="G26" s="60">
        <v>27088.927199999998</v>
      </c>
      <c r="H26" s="73">
        <f t="shared" si="1"/>
        <v>519097.87848000007</v>
      </c>
      <c r="I26" s="74">
        <f t="shared" si="1"/>
        <v>513893.91479000007</v>
      </c>
      <c r="J26" s="74">
        <f t="shared" si="1"/>
        <v>599991.54656000005</v>
      </c>
      <c r="K26" s="70"/>
      <c r="L26" s="70"/>
      <c r="M26" s="70"/>
    </row>
    <row r="27" spans="1:13" x14ac:dyDescent="0.25">
      <c r="A27" s="48" t="s">
        <v>66</v>
      </c>
      <c r="B27" s="54" t="s">
        <v>21</v>
      </c>
      <c r="C27" s="54" t="s">
        <v>21</v>
      </c>
      <c r="D27" s="60" t="s">
        <v>21</v>
      </c>
      <c r="E27" s="59">
        <v>7942.5473400000001</v>
      </c>
      <c r="F27" s="60">
        <v>27465.825059999999</v>
      </c>
      <c r="G27" s="60">
        <v>20450.289539999998</v>
      </c>
      <c r="H27" s="73">
        <f t="shared" si="1"/>
        <v>46555.644519999994</v>
      </c>
      <c r="I27" s="74">
        <f t="shared" si="1"/>
        <v>67556.397600000011</v>
      </c>
      <c r="J27" s="74">
        <f t="shared" si="1"/>
        <v>74417.503909999999</v>
      </c>
      <c r="K27" s="70"/>
      <c r="L27" s="70"/>
      <c r="M27" s="70"/>
    </row>
    <row r="28" spans="1:13" x14ac:dyDescent="0.25">
      <c r="A28" s="48" t="s">
        <v>67</v>
      </c>
      <c r="B28" s="54" t="s">
        <v>21</v>
      </c>
      <c r="C28" s="54" t="s">
        <v>21</v>
      </c>
      <c r="D28" s="60" t="s">
        <v>21</v>
      </c>
      <c r="E28" s="59">
        <v>37632.678190000006</v>
      </c>
      <c r="F28" s="60">
        <v>44076.977819999993</v>
      </c>
      <c r="G28" s="60">
        <v>44122.841129999993</v>
      </c>
      <c r="H28" s="73">
        <f t="shared" si="1"/>
        <v>464951.03194000002</v>
      </c>
      <c r="I28" s="74">
        <f t="shared" si="1"/>
        <v>494703.60105999996</v>
      </c>
      <c r="J28" s="74">
        <f t="shared" si="1"/>
        <v>613664.75226999994</v>
      </c>
      <c r="K28" s="70"/>
      <c r="L28" s="70"/>
      <c r="M28" s="70"/>
    </row>
    <row r="29" spans="1:13" x14ac:dyDescent="0.25">
      <c r="A29" s="48" t="s">
        <v>68</v>
      </c>
      <c r="B29" s="54" t="s">
        <v>21</v>
      </c>
      <c r="C29" s="54" t="s">
        <v>21</v>
      </c>
      <c r="D29" s="60" t="s">
        <v>21</v>
      </c>
      <c r="E29" s="59">
        <v>3526.9748499999996</v>
      </c>
      <c r="F29" s="60">
        <v>5014.7457300000005</v>
      </c>
      <c r="G29" s="60">
        <v>5147.9294300000001</v>
      </c>
      <c r="H29" s="73">
        <f t="shared" si="1"/>
        <v>1245725.9830500002</v>
      </c>
      <c r="I29" s="74">
        <f t="shared" si="1"/>
        <v>1426982.1262400004</v>
      </c>
      <c r="J29" s="74">
        <f t="shared" si="1"/>
        <v>1565814.5824299997</v>
      </c>
      <c r="K29" s="70"/>
      <c r="L29" s="70"/>
      <c r="M29" s="70"/>
    </row>
    <row r="30" spans="1:13" x14ac:dyDescent="0.25">
      <c r="A30" s="66" t="s">
        <v>69</v>
      </c>
      <c r="B30" s="67">
        <f t="shared" ref="B30:G30" si="2">SUM(B20:B29)</f>
        <v>119251.7059</v>
      </c>
      <c r="C30" s="67">
        <f t="shared" si="2"/>
        <v>147712.12174999999</v>
      </c>
      <c r="D30" s="68">
        <f t="shared" si="2"/>
        <v>168072.54699999999</v>
      </c>
      <c r="E30" s="67">
        <f t="shared" si="2"/>
        <v>371497.85155000002</v>
      </c>
      <c r="F30" s="67">
        <f t="shared" si="2"/>
        <v>344507.60487000004</v>
      </c>
      <c r="G30" s="67">
        <f t="shared" si="2"/>
        <v>443801.15279000002</v>
      </c>
      <c r="H30" s="69">
        <f t="shared" ref="H30:J30" si="3">SUM(H20:H29)</f>
        <v>3733791.347550001</v>
      </c>
      <c r="I30" s="75">
        <f t="shared" si="3"/>
        <v>4029186.0279100006</v>
      </c>
      <c r="J30" s="75">
        <f t="shared" si="3"/>
        <v>4621144.77379</v>
      </c>
      <c r="K30" s="70"/>
      <c r="L30" s="70"/>
      <c r="M30" s="70"/>
    </row>
    <row r="31" spans="1:13" ht="3.75" customHeight="1" x14ac:dyDescent="0.25">
      <c r="A31" s="76"/>
      <c r="B31" s="77"/>
      <c r="C31" s="77"/>
      <c r="D31" s="77"/>
      <c r="E31" s="77"/>
      <c r="F31" s="77"/>
      <c r="G31" s="77"/>
      <c r="H31" s="78"/>
      <c r="I31" s="78"/>
      <c r="J31" s="78"/>
      <c r="K31" s="79"/>
      <c r="L31" s="79"/>
      <c r="M31" s="79"/>
    </row>
    <row r="32" spans="1:13" ht="16.899999999999999" customHeight="1" x14ac:dyDescent="0.25">
      <c r="A32" s="80" t="s">
        <v>116</v>
      </c>
      <c r="B32" s="79"/>
      <c r="C32" s="79"/>
      <c r="D32" s="79"/>
      <c r="E32" s="79"/>
      <c r="F32" s="79"/>
      <c r="G32" s="79"/>
      <c r="H32" s="79"/>
      <c r="I32" s="79"/>
      <c r="J32" s="79"/>
      <c r="K32" s="79"/>
      <c r="L32" s="79"/>
      <c r="M32" s="79"/>
    </row>
  </sheetData>
  <mergeCells count="12">
    <mergeCell ref="B19:J19"/>
    <mergeCell ref="A1:M1"/>
    <mergeCell ref="A3:A4"/>
    <mergeCell ref="B3:D3"/>
    <mergeCell ref="E3:G3"/>
    <mergeCell ref="H3:J3"/>
    <mergeCell ref="K3:M3"/>
    <mergeCell ref="B5:M5"/>
    <mergeCell ref="A17:A18"/>
    <mergeCell ref="B17:D17"/>
    <mergeCell ref="E17:G17"/>
    <mergeCell ref="H17:J17"/>
  </mergeCells>
  <pageMargins left="0.70000000000000007" right="0.70000000000000007" top="0.75" bottom="0.75" header="0.30000000000000004" footer="0.30000000000000004"/>
  <pageSetup paperSize="9" scale="83" fitToWidth="0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E4B524-DEC3-474F-A1E4-B8D2346405F5}">
  <dimension ref="A1:G29"/>
  <sheetViews>
    <sheetView workbookViewId="0">
      <selection activeCell="K9" sqref="K9"/>
    </sheetView>
  </sheetViews>
  <sheetFormatPr defaultRowHeight="15" x14ac:dyDescent="0.25"/>
  <cols>
    <col min="1" max="1" width="36.85546875" style="101" customWidth="1"/>
    <col min="2" max="2" width="10.7109375" style="101" customWidth="1"/>
    <col min="3" max="4" width="11.28515625" style="31" bestFit="1" customWidth="1"/>
    <col min="5" max="5" width="11.28515625" style="31" customWidth="1"/>
    <col min="6" max="6" width="10.28515625" style="31" bestFit="1" customWidth="1"/>
    <col min="7" max="7" width="9.85546875" style="33" customWidth="1"/>
  </cols>
  <sheetData>
    <row r="1" spans="1:7" x14ac:dyDescent="0.25">
      <c r="A1" s="158" t="s">
        <v>72</v>
      </c>
      <c r="B1" s="158"/>
      <c r="C1" s="158"/>
      <c r="D1" s="158"/>
      <c r="E1" s="158"/>
      <c r="F1" s="158"/>
      <c r="G1" s="158"/>
    </row>
    <row r="3" spans="1:7" ht="35.65" customHeight="1" x14ac:dyDescent="0.25">
      <c r="A3" s="159" t="s">
        <v>1</v>
      </c>
      <c r="B3" s="162" t="s">
        <v>73</v>
      </c>
      <c r="C3" s="131" t="s">
        <v>2</v>
      </c>
      <c r="D3" s="131" t="s">
        <v>3</v>
      </c>
      <c r="E3" s="131" t="s">
        <v>4</v>
      </c>
      <c r="F3" s="134" t="s">
        <v>5</v>
      </c>
      <c r="G3" s="135"/>
    </row>
    <row r="4" spans="1:7" x14ac:dyDescent="0.25">
      <c r="A4" s="160"/>
      <c r="B4" s="163"/>
      <c r="C4" s="132"/>
      <c r="D4" s="132"/>
      <c r="E4" s="132"/>
      <c r="F4" s="165" t="s">
        <v>6</v>
      </c>
      <c r="G4" s="167" t="s">
        <v>7</v>
      </c>
    </row>
    <row r="5" spans="1:7" x14ac:dyDescent="0.25">
      <c r="A5" s="160"/>
      <c r="B5" s="163"/>
      <c r="C5" s="133"/>
      <c r="D5" s="133"/>
      <c r="E5" s="133"/>
      <c r="F5" s="166"/>
      <c r="G5" s="168"/>
    </row>
    <row r="6" spans="1:7" x14ac:dyDescent="0.25">
      <c r="A6" s="161"/>
      <c r="B6" s="164"/>
      <c r="C6" s="170" t="s">
        <v>8</v>
      </c>
      <c r="D6" s="171"/>
      <c r="E6" s="171"/>
      <c r="F6" s="172"/>
      <c r="G6" s="169"/>
    </row>
    <row r="7" spans="1:7" x14ac:dyDescent="0.25">
      <c r="A7" s="82" t="s">
        <v>74</v>
      </c>
      <c r="B7" s="83"/>
      <c r="C7" s="84">
        <f>SUM(C8:C14)</f>
        <v>3263431.7964400002</v>
      </c>
      <c r="D7" s="84">
        <f>SUM(D8:D14)</f>
        <v>3905504.4056899995</v>
      </c>
      <c r="E7" s="84">
        <f>SUM(E8:E14)</f>
        <v>3879055.5688099996</v>
      </c>
      <c r="F7" s="3">
        <f>E7-D7</f>
        <v>-26448.836879999842</v>
      </c>
      <c r="G7" s="85"/>
    </row>
    <row r="8" spans="1:7" x14ac:dyDescent="0.25">
      <c r="A8" s="86" t="s">
        <v>75</v>
      </c>
      <c r="B8" s="87" t="s">
        <v>76</v>
      </c>
      <c r="C8" s="26">
        <v>73817.398299999957</v>
      </c>
      <c r="D8" s="26">
        <v>107264.83928000001</v>
      </c>
      <c r="E8" s="26">
        <v>130725.55543000001</v>
      </c>
      <c r="F8" s="8"/>
      <c r="G8" s="88"/>
    </row>
    <row r="9" spans="1:7" x14ac:dyDescent="0.25">
      <c r="A9" s="86" t="s">
        <v>77</v>
      </c>
      <c r="B9" s="87" t="s">
        <v>78</v>
      </c>
      <c r="C9" s="26">
        <v>1040004.6102325</v>
      </c>
      <c r="D9" s="26">
        <v>1190879.2360799997</v>
      </c>
      <c r="E9" s="26">
        <v>1215193.5554175002</v>
      </c>
      <c r="F9" s="8"/>
      <c r="G9" s="88"/>
    </row>
    <row r="10" spans="1:7" x14ac:dyDescent="0.25">
      <c r="A10" s="86" t="s">
        <v>79</v>
      </c>
      <c r="B10" s="87" t="s">
        <v>80</v>
      </c>
      <c r="C10" s="26">
        <v>18870.994289999999</v>
      </c>
      <c r="D10" s="26">
        <v>22412.525719999998</v>
      </c>
      <c r="E10" s="26">
        <v>23918.177650000005</v>
      </c>
      <c r="F10" s="8"/>
      <c r="G10" s="88"/>
    </row>
    <row r="11" spans="1:7" x14ac:dyDescent="0.25">
      <c r="A11" s="86" t="s">
        <v>81</v>
      </c>
      <c r="B11" s="87" t="s">
        <v>82</v>
      </c>
      <c r="C11" s="26">
        <v>1351040.7951175</v>
      </c>
      <c r="D11" s="26">
        <v>1737356.1959599995</v>
      </c>
      <c r="E11" s="26">
        <v>1700844.5257624998</v>
      </c>
      <c r="F11" s="8"/>
      <c r="G11" s="88"/>
    </row>
    <row r="12" spans="1:7" x14ac:dyDescent="0.25">
      <c r="A12" s="86" t="s">
        <v>83</v>
      </c>
      <c r="B12" s="87" t="s">
        <v>84</v>
      </c>
      <c r="C12" s="26">
        <v>582242.61785000004</v>
      </c>
      <c r="D12" s="26">
        <v>632975.10334000003</v>
      </c>
      <c r="E12" s="26">
        <v>690429.09112</v>
      </c>
      <c r="F12" s="8"/>
      <c r="G12" s="88"/>
    </row>
    <row r="13" spans="1:7" x14ac:dyDescent="0.25">
      <c r="A13" s="86" t="s">
        <v>85</v>
      </c>
      <c r="B13" s="87" t="s">
        <v>86</v>
      </c>
      <c r="C13" s="26">
        <v>17169.371170000002</v>
      </c>
      <c r="D13" s="26">
        <v>19243.264030000002</v>
      </c>
      <c r="E13" s="26">
        <v>58449.876889999992</v>
      </c>
      <c r="F13" s="8"/>
      <c r="G13" s="88"/>
    </row>
    <row r="14" spans="1:7" x14ac:dyDescent="0.25">
      <c r="A14" s="86" t="s">
        <v>87</v>
      </c>
      <c r="B14" s="87" t="s">
        <v>88</v>
      </c>
      <c r="C14" s="26">
        <v>180286.00947999998</v>
      </c>
      <c r="D14" s="26">
        <v>195373.24127999999</v>
      </c>
      <c r="E14" s="26">
        <v>59494.786539999994</v>
      </c>
      <c r="F14" s="8"/>
      <c r="G14" s="88"/>
    </row>
    <row r="15" spans="1:7" x14ac:dyDescent="0.25">
      <c r="A15" s="86"/>
      <c r="B15" s="87"/>
      <c r="C15" s="13"/>
      <c r="D15" s="13"/>
      <c r="E15" s="26"/>
      <c r="F15" s="8"/>
      <c r="G15" s="88"/>
    </row>
    <row r="16" spans="1:7" x14ac:dyDescent="0.25">
      <c r="A16" s="89" t="s">
        <v>89</v>
      </c>
      <c r="B16" s="90"/>
      <c r="C16" s="2">
        <f t="shared" ref="C16:E16" si="0">SUM(C17:C24)</f>
        <v>3565819.7453399985</v>
      </c>
      <c r="D16" s="2">
        <f t="shared" si="0"/>
        <v>3845169.9870900004</v>
      </c>
      <c r="E16" s="2">
        <f t="shared" si="0"/>
        <v>4397008.6637899997</v>
      </c>
      <c r="F16" s="3">
        <f>E16-D16</f>
        <v>551838.67669999925</v>
      </c>
      <c r="G16" s="88"/>
    </row>
    <row r="17" spans="1:7" x14ac:dyDescent="0.25">
      <c r="A17" s="86" t="s">
        <v>90</v>
      </c>
      <c r="B17" s="87" t="s">
        <v>91</v>
      </c>
      <c r="C17" s="26">
        <v>532403.77080553898</v>
      </c>
      <c r="D17" s="26">
        <v>542498.14808179007</v>
      </c>
      <c r="E17" s="26">
        <v>625951.40039897012</v>
      </c>
      <c r="F17" s="8"/>
      <c r="G17" s="88"/>
    </row>
    <row r="18" spans="1:7" x14ac:dyDescent="0.25">
      <c r="A18" s="86" t="s">
        <v>92</v>
      </c>
      <c r="B18" s="87" t="s">
        <v>93</v>
      </c>
      <c r="C18" s="26">
        <v>131881.35748000001</v>
      </c>
      <c r="D18" s="26">
        <v>163324.24916000004</v>
      </c>
      <c r="E18" s="26">
        <v>239535.94905000002</v>
      </c>
      <c r="F18" s="8"/>
      <c r="G18" s="88"/>
    </row>
    <row r="19" spans="1:7" x14ac:dyDescent="0.25">
      <c r="A19" s="86" t="s">
        <v>94</v>
      </c>
      <c r="B19" s="87" t="s">
        <v>95</v>
      </c>
      <c r="C19" s="26">
        <v>732536.23300999973</v>
      </c>
      <c r="D19" s="26">
        <v>784885.81066000031</v>
      </c>
      <c r="E19" s="26">
        <v>900208.00050999981</v>
      </c>
      <c r="F19" s="8"/>
      <c r="G19" s="88"/>
    </row>
    <row r="20" spans="1:7" x14ac:dyDescent="0.25">
      <c r="A20" s="86" t="s">
        <v>96</v>
      </c>
      <c r="B20" s="87" t="s">
        <v>80</v>
      </c>
      <c r="C20" s="26">
        <v>120559.82518000004</v>
      </c>
      <c r="D20" s="26">
        <v>147717.42400000003</v>
      </c>
      <c r="E20" s="26">
        <v>168078.74424999999</v>
      </c>
      <c r="F20" s="8"/>
      <c r="G20" s="88"/>
    </row>
    <row r="21" spans="1:7" x14ac:dyDescent="0.25">
      <c r="A21" s="86" t="s">
        <v>97</v>
      </c>
      <c r="B21" s="87" t="s">
        <v>98</v>
      </c>
      <c r="C21" s="26">
        <v>208254.15256000002</v>
      </c>
      <c r="D21" s="26">
        <v>232135.31829</v>
      </c>
      <c r="E21" s="26">
        <v>268526.56929999992</v>
      </c>
      <c r="F21" s="8"/>
      <c r="G21" s="88"/>
    </row>
    <row r="22" spans="1:7" x14ac:dyDescent="0.25">
      <c r="A22" s="86" t="s">
        <v>99</v>
      </c>
      <c r="B22" s="87" t="s">
        <v>100</v>
      </c>
      <c r="C22" s="26">
        <v>971138.74961445958</v>
      </c>
      <c r="D22" s="26">
        <v>1083535.45180821</v>
      </c>
      <c r="E22" s="26">
        <v>1191317.8531410298</v>
      </c>
      <c r="F22" s="8"/>
      <c r="G22" s="88"/>
    </row>
    <row r="23" spans="1:7" x14ac:dyDescent="0.25">
      <c r="A23" s="86" t="s">
        <v>101</v>
      </c>
      <c r="B23" s="87" t="s">
        <v>86</v>
      </c>
      <c r="C23" s="26">
        <v>818048.82363999996</v>
      </c>
      <c r="D23" s="26">
        <v>794678.07754999981</v>
      </c>
      <c r="E23" s="26">
        <v>909999.82539000013</v>
      </c>
      <c r="F23" s="8"/>
      <c r="G23" s="88"/>
    </row>
    <row r="24" spans="1:7" x14ac:dyDescent="0.25">
      <c r="A24" s="86" t="s">
        <v>102</v>
      </c>
      <c r="B24" s="87" t="s">
        <v>88</v>
      </c>
      <c r="C24" s="26">
        <v>50996.833049999994</v>
      </c>
      <c r="D24" s="26">
        <v>96395.507540000006</v>
      </c>
      <c r="E24" s="26">
        <v>93390.321750000003</v>
      </c>
      <c r="F24" s="8"/>
      <c r="G24" s="88"/>
    </row>
    <row r="25" spans="1:7" x14ac:dyDescent="0.25">
      <c r="A25" s="91"/>
      <c r="B25" s="92"/>
      <c r="C25" s="13"/>
      <c r="D25" s="6"/>
      <c r="E25" s="6"/>
      <c r="F25" s="8"/>
      <c r="G25" s="88"/>
    </row>
    <row r="26" spans="1:7" x14ac:dyDescent="0.25">
      <c r="A26" s="93" t="s">
        <v>103</v>
      </c>
      <c r="B26" s="94"/>
      <c r="C26" s="95">
        <f>C7-C16</f>
        <v>-302387.94889999833</v>
      </c>
      <c r="D26" s="19">
        <f>D7-D16</f>
        <v>60334.418599999044</v>
      </c>
      <c r="E26" s="19">
        <f>E7-E16</f>
        <v>-517953.09498000005</v>
      </c>
      <c r="F26" s="19">
        <f>E26-D26</f>
        <v>-578287.5135799991</v>
      </c>
      <c r="G26" s="11">
        <f>F26/D26*100</f>
        <v>-958.47035075267684</v>
      </c>
    </row>
    <row r="27" spans="1:7" x14ac:dyDescent="0.25">
      <c r="A27" s="96"/>
      <c r="B27" s="97"/>
      <c r="C27" s="98"/>
      <c r="D27" s="99"/>
      <c r="E27" s="99"/>
      <c r="F27" s="100"/>
      <c r="G27" s="29"/>
    </row>
    <row r="28" spans="1:7" s="41" customFormat="1" ht="3.75" customHeight="1" x14ac:dyDescent="0.25">
      <c r="A28" s="76"/>
      <c r="B28" s="77"/>
      <c r="C28" s="77"/>
      <c r="D28" s="77"/>
      <c r="E28" s="77"/>
      <c r="F28" s="77"/>
      <c r="G28" s="77"/>
    </row>
    <row r="29" spans="1:7" s="41" customFormat="1" x14ac:dyDescent="0.25">
      <c r="A29" s="80" t="s">
        <v>104</v>
      </c>
      <c r="B29" s="79"/>
      <c r="C29" s="79"/>
      <c r="D29" s="79"/>
      <c r="E29" s="79"/>
      <c r="F29" s="79"/>
      <c r="G29" s="79"/>
    </row>
  </sheetData>
  <mergeCells count="10">
    <mergeCell ref="A1:G1"/>
    <mergeCell ref="A3:A6"/>
    <mergeCell ref="B3:B6"/>
    <mergeCell ref="C3:C5"/>
    <mergeCell ref="D3:D5"/>
    <mergeCell ref="E3:E5"/>
    <mergeCell ref="F3:G3"/>
    <mergeCell ref="F4:F5"/>
    <mergeCell ref="G4:G6"/>
    <mergeCell ref="C6:F6"/>
  </mergeCells>
  <pageMargins left="0.7" right="0.7" top="0.75" bottom="0.75" header="0.3" footer="0.3"/>
  <pageSetup paperSize="9" scale="85"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6F109B-4B0A-4CFE-9D8D-0A1E17DF76F8}">
  <dimension ref="A1:H29"/>
  <sheetViews>
    <sheetView workbookViewId="0">
      <selection activeCell="A25" sqref="A25"/>
    </sheetView>
  </sheetViews>
  <sheetFormatPr defaultRowHeight="15" x14ac:dyDescent="0.25"/>
  <cols>
    <col min="1" max="1" width="38.140625" style="101" customWidth="1"/>
    <col min="2" max="2" width="10.7109375" style="101" customWidth="1"/>
    <col min="3" max="4" width="11.28515625" style="31" bestFit="1" customWidth="1"/>
    <col min="5" max="5" width="10.7109375" style="31" customWidth="1"/>
    <col min="6" max="6" width="9.85546875" style="31" customWidth="1"/>
    <col min="7" max="7" width="9.85546875" style="33" customWidth="1"/>
    <col min="8" max="8" width="9.140625" style="102"/>
  </cols>
  <sheetData>
    <row r="1" spans="1:7" x14ac:dyDescent="0.25">
      <c r="A1" s="158" t="s">
        <v>105</v>
      </c>
      <c r="B1" s="158"/>
      <c r="C1" s="158"/>
      <c r="D1" s="158"/>
      <c r="E1" s="158"/>
      <c r="F1" s="158"/>
      <c r="G1" s="158"/>
    </row>
    <row r="2" spans="1:7" x14ac:dyDescent="0.25">
      <c r="C2" s="101"/>
      <c r="D2" s="101"/>
      <c r="E2" s="101"/>
      <c r="F2" s="101"/>
      <c r="G2" s="103"/>
    </row>
    <row r="3" spans="1:7" ht="35.25" customHeight="1" x14ac:dyDescent="0.25">
      <c r="A3" s="159" t="s">
        <v>1</v>
      </c>
      <c r="B3" s="162" t="s">
        <v>73</v>
      </c>
      <c r="C3" s="131" t="s">
        <v>49</v>
      </c>
      <c r="D3" s="131" t="s">
        <v>50</v>
      </c>
      <c r="E3" s="131" t="s">
        <v>51</v>
      </c>
      <c r="F3" s="134" t="s">
        <v>52</v>
      </c>
      <c r="G3" s="135"/>
    </row>
    <row r="4" spans="1:7" x14ac:dyDescent="0.25">
      <c r="A4" s="160"/>
      <c r="B4" s="163"/>
      <c r="C4" s="145"/>
      <c r="D4" s="145"/>
      <c r="E4" s="145"/>
      <c r="F4" s="165" t="s">
        <v>6</v>
      </c>
      <c r="G4" s="167" t="s">
        <v>7</v>
      </c>
    </row>
    <row r="5" spans="1:7" x14ac:dyDescent="0.25">
      <c r="A5" s="160"/>
      <c r="B5" s="163"/>
      <c r="C5" s="146"/>
      <c r="D5" s="146"/>
      <c r="E5" s="146"/>
      <c r="F5" s="166"/>
      <c r="G5" s="168"/>
    </row>
    <row r="6" spans="1:7" x14ac:dyDescent="0.25">
      <c r="A6" s="161"/>
      <c r="B6" s="164"/>
      <c r="C6" s="170" t="s">
        <v>8</v>
      </c>
      <c r="D6" s="171"/>
      <c r="E6" s="171"/>
      <c r="F6" s="172"/>
      <c r="G6" s="169"/>
    </row>
    <row r="7" spans="1:7" x14ac:dyDescent="0.25">
      <c r="A7" s="82" t="s">
        <v>74</v>
      </c>
      <c r="B7" s="83"/>
      <c r="C7" s="84">
        <f>SUM(C8:C14)</f>
        <v>482223.38489999995</v>
      </c>
      <c r="D7" s="84">
        <f>SUM(D8:D14)</f>
        <v>655437.23195000004</v>
      </c>
      <c r="E7" s="84">
        <f>SUM(E8:E14)</f>
        <v>600811.56016000011</v>
      </c>
      <c r="F7" s="3">
        <f>E7-D7</f>
        <v>-54625.671789999935</v>
      </c>
      <c r="G7" s="85"/>
    </row>
    <row r="8" spans="1:7" x14ac:dyDescent="0.25">
      <c r="A8" s="86" t="s">
        <v>75</v>
      </c>
      <c r="B8" s="87" t="s">
        <v>76</v>
      </c>
      <c r="C8" s="26">
        <v>-5650.1441899999991</v>
      </c>
      <c r="D8" s="26">
        <v>17579.101039999994</v>
      </c>
      <c r="E8" s="26">
        <v>26291.188669999996</v>
      </c>
      <c r="F8" s="8"/>
      <c r="G8" s="88"/>
    </row>
    <row r="9" spans="1:7" x14ac:dyDescent="0.25">
      <c r="A9" s="86" t="s">
        <v>77</v>
      </c>
      <c r="B9" s="87" t="s">
        <v>78</v>
      </c>
      <c r="C9" s="26">
        <v>104445.8164025</v>
      </c>
      <c r="D9" s="26">
        <v>173521.62661499999</v>
      </c>
      <c r="E9" s="26">
        <v>154742.03717749997</v>
      </c>
      <c r="F9" s="8"/>
      <c r="G9" s="88"/>
    </row>
    <row r="10" spans="1:7" x14ac:dyDescent="0.25">
      <c r="A10" s="86" t="s">
        <v>79</v>
      </c>
      <c r="B10" s="87" t="s">
        <v>80</v>
      </c>
      <c r="C10" s="26">
        <v>5666.8226599999998</v>
      </c>
      <c r="D10" s="26">
        <v>4757.1239999999998</v>
      </c>
      <c r="E10" s="26">
        <v>5192.9746399999985</v>
      </c>
      <c r="F10" s="8"/>
      <c r="G10" s="88"/>
    </row>
    <row r="11" spans="1:7" x14ac:dyDescent="0.25">
      <c r="A11" s="86" t="s">
        <v>81</v>
      </c>
      <c r="B11" s="87" t="s">
        <v>82</v>
      </c>
      <c r="C11" s="26">
        <v>267350.99271749996</v>
      </c>
      <c r="D11" s="26">
        <v>302708.51521500002</v>
      </c>
      <c r="E11" s="26">
        <v>254130.49227250004</v>
      </c>
      <c r="F11" s="8"/>
      <c r="G11" s="88"/>
    </row>
    <row r="12" spans="1:7" x14ac:dyDescent="0.25">
      <c r="A12" s="86" t="s">
        <v>83</v>
      </c>
      <c r="B12" s="87" t="s">
        <v>84</v>
      </c>
      <c r="C12" s="26">
        <v>79715.280960000004</v>
      </c>
      <c r="D12" s="26">
        <v>90618.630339999989</v>
      </c>
      <c r="E12" s="26">
        <v>108917.16589000002</v>
      </c>
      <c r="F12" s="8"/>
      <c r="G12" s="88"/>
    </row>
    <row r="13" spans="1:7" x14ac:dyDescent="0.25">
      <c r="A13" s="86" t="s">
        <v>85</v>
      </c>
      <c r="B13" s="87" t="s">
        <v>86</v>
      </c>
      <c r="C13" s="26">
        <v>6645.560840000001</v>
      </c>
      <c r="D13" s="26">
        <v>6872.1488800000006</v>
      </c>
      <c r="E13" s="26">
        <v>38673.489679999991</v>
      </c>
      <c r="F13" s="8"/>
      <c r="G13" s="88"/>
    </row>
    <row r="14" spans="1:7" x14ac:dyDescent="0.25">
      <c r="A14" s="86" t="s">
        <v>87</v>
      </c>
      <c r="B14" s="87" t="s">
        <v>88</v>
      </c>
      <c r="C14" s="26">
        <v>24049.055510000002</v>
      </c>
      <c r="D14" s="26">
        <v>59380.085859999992</v>
      </c>
      <c r="E14" s="26">
        <v>12864.21183</v>
      </c>
      <c r="F14" s="8"/>
      <c r="G14" s="88"/>
    </row>
    <row r="15" spans="1:7" x14ac:dyDescent="0.25">
      <c r="A15" s="86"/>
      <c r="B15" s="87"/>
      <c r="C15" s="13"/>
      <c r="D15" s="13"/>
      <c r="E15" s="26"/>
      <c r="F15" s="8"/>
      <c r="G15" s="88"/>
    </row>
    <row r="16" spans="1:7" x14ac:dyDescent="0.25">
      <c r="A16" s="89" t="s">
        <v>89</v>
      </c>
      <c r="B16" s="90"/>
      <c r="C16" s="2">
        <f>SUM(C17:C24)</f>
        <v>526059.77009000001</v>
      </c>
      <c r="D16" s="2">
        <f>SUM(D17:D24)</f>
        <v>505211.74520999973</v>
      </c>
      <c r="E16" s="2">
        <f t="shared" ref="E16" si="0">SUM(E17:E24)</f>
        <v>661315.55358000007</v>
      </c>
      <c r="F16" s="3">
        <f>E16-D16</f>
        <v>156103.80837000033</v>
      </c>
      <c r="G16" s="88"/>
    </row>
    <row r="17" spans="1:8" x14ac:dyDescent="0.25">
      <c r="A17" s="86" t="s">
        <v>90</v>
      </c>
      <c r="B17" s="87" t="s">
        <v>91</v>
      </c>
      <c r="C17" s="26">
        <v>67811.43505806</v>
      </c>
      <c r="D17" s="26">
        <v>97207.526991189749</v>
      </c>
      <c r="E17" s="26">
        <v>109909.47574997025</v>
      </c>
      <c r="F17" s="8"/>
      <c r="G17" s="88"/>
    </row>
    <row r="18" spans="1:8" x14ac:dyDescent="0.25">
      <c r="A18" s="86" t="s">
        <v>92</v>
      </c>
      <c r="B18" s="87" t="s">
        <v>93</v>
      </c>
      <c r="C18" s="26">
        <v>20707.63593</v>
      </c>
      <c r="D18" s="26">
        <v>17267.759220000014</v>
      </c>
      <c r="E18" s="26">
        <v>64669.590520000005</v>
      </c>
      <c r="F18" s="8"/>
      <c r="G18" s="88"/>
    </row>
    <row r="19" spans="1:8" x14ac:dyDescent="0.25">
      <c r="A19" s="86" t="s">
        <v>94</v>
      </c>
      <c r="B19" s="87" t="s">
        <v>95</v>
      </c>
      <c r="C19" s="26">
        <v>99421.037389999939</v>
      </c>
      <c r="D19" s="26">
        <v>108045.06579000001</v>
      </c>
      <c r="E19" s="26">
        <v>123363.58806999975</v>
      </c>
      <c r="F19" s="8"/>
      <c r="G19" s="88"/>
    </row>
    <row r="20" spans="1:8" x14ac:dyDescent="0.25">
      <c r="A20" s="86" t="s">
        <v>106</v>
      </c>
      <c r="B20" s="87" t="s">
        <v>80</v>
      </c>
      <c r="C20" s="26">
        <v>19341.675810000001</v>
      </c>
      <c r="D20" s="26">
        <v>20797.65669</v>
      </c>
      <c r="E20" s="26">
        <v>24173.446770000006</v>
      </c>
      <c r="F20" s="8"/>
      <c r="G20" s="88"/>
    </row>
    <row r="21" spans="1:8" x14ac:dyDescent="0.25">
      <c r="A21" s="86" t="s">
        <v>97</v>
      </c>
      <c r="B21" s="87" t="s">
        <v>98</v>
      </c>
      <c r="C21" s="26">
        <v>29997.026600000001</v>
      </c>
      <c r="D21" s="26">
        <v>23495.847959999999</v>
      </c>
      <c r="E21" s="26">
        <v>30850.116449999998</v>
      </c>
      <c r="F21" s="8"/>
      <c r="G21" s="88"/>
    </row>
    <row r="22" spans="1:8" x14ac:dyDescent="0.25">
      <c r="A22" s="86" t="s">
        <v>99</v>
      </c>
      <c r="B22" s="87" t="s">
        <v>100</v>
      </c>
      <c r="C22" s="26">
        <v>121748.65644193999</v>
      </c>
      <c r="D22" s="26">
        <v>127355.49886880995</v>
      </c>
      <c r="E22" s="26">
        <v>147403.08068002999</v>
      </c>
      <c r="F22" s="8"/>
      <c r="G22" s="88"/>
    </row>
    <row r="23" spans="1:8" x14ac:dyDescent="0.25">
      <c r="A23" s="86" t="s">
        <v>101</v>
      </c>
      <c r="B23" s="87" t="s">
        <v>86</v>
      </c>
      <c r="C23" s="26">
        <v>165262.30286</v>
      </c>
      <c r="D23" s="26">
        <v>106216.62767999999</v>
      </c>
      <c r="E23" s="26">
        <v>151808.93918000002</v>
      </c>
      <c r="F23" s="8"/>
      <c r="G23" s="88"/>
    </row>
    <row r="24" spans="1:8" x14ac:dyDescent="0.25">
      <c r="A24" s="86" t="s">
        <v>102</v>
      </c>
      <c r="B24" s="87" t="s">
        <v>88</v>
      </c>
      <c r="C24" s="26">
        <v>1770</v>
      </c>
      <c r="D24" s="26">
        <v>4825.7620099999995</v>
      </c>
      <c r="E24" s="26">
        <v>9137.3161599999985</v>
      </c>
      <c r="F24" s="8"/>
      <c r="G24" s="88"/>
    </row>
    <row r="25" spans="1:8" x14ac:dyDescent="0.25">
      <c r="A25" s="91"/>
      <c r="B25" s="92"/>
      <c r="C25" s="13"/>
      <c r="D25" s="6"/>
      <c r="E25" s="6"/>
      <c r="F25" s="8"/>
      <c r="G25" s="88"/>
    </row>
    <row r="26" spans="1:8" x14ac:dyDescent="0.25">
      <c r="A26" s="93" t="s">
        <v>103</v>
      </c>
      <c r="B26" s="94"/>
      <c r="C26" s="95">
        <f>C7-C16</f>
        <v>-43836.385190000059</v>
      </c>
      <c r="D26" s="19">
        <f>D7-D16</f>
        <v>150225.48674000031</v>
      </c>
      <c r="E26" s="19">
        <f>E7-E16</f>
        <v>-60503.993419999955</v>
      </c>
      <c r="F26" s="19">
        <f>E26-D26</f>
        <v>-210729.48016000027</v>
      </c>
      <c r="G26" s="11">
        <f>F26/D26*100</f>
        <v>-140.27545174456051</v>
      </c>
    </row>
    <row r="27" spans="1:8" x14ac:dyDescent="0.25">
      <c r="A27" s="96"/>
      <c r="B27" s="97"/>
      <c r="C27" s="98"/>
      <c r="D27" s="99"/>
      <c r="E27" s="99"/>
      <c r="F27" s="100"/>
      <c r="G27" s="29"/>
    </row>
    <row r="28" spans="1:8" s="41" customFormat="1" ht="3.75" customHeight="1" x14ac:dyDescent="0.25">
      <c r="A28" s="76"/>
      <c r="B28" s="77"/>
      <c r="C28" s="77"/>
      <c r="D28" s="77"/>
      <c r="E28" s="77"/>
      <c r="F28" s="77"/>
      <c r="G28" s="77"/>
      <c r="H28" s="78"/>
    </row>
    <row r="29" spans="1:8" s="41" customFormat="1" x14ac:dyDescent="0.25">
      <c r="A29" s="80" t="s">
        <v>104</v>
      </c>
      <c r="B29" s="79"/>
      <c r="C29" s="79"/>
      <c r="D29" s="79"/>
      <c r="E29" s="79"/>
      <c r="F29" s="79"/>
      <c r="G29" s="79"/>
      <c r="H29" s="79"/>
    </row>
  </sheetData>
  <mergeCells count="10">
    <mergeCell ref="A1:G1"/>
    <mergeCell ref="A3:A6"/>
    <mergeCell ref="B3:B6"/>
    <mergeCell ref="C3:C5"/>
    <mergeCell ref="D3:D5"/>
    <mergeCell ref="E3:E5"/>
    <mergeCell ref="F3:G3"/>
    <mergeCell ref="F4:F5"/>
    <mergeCell ref="G4:G6"/>
    <mergeCell ref="C6:F6"/>
  </mergeCells>
  <pageMargins left="0.7" right="0.7" top="0.75" bottom="0.75" header="0.3" footer="0.3"/>
  <pageSetup paperSize="9" scale="85" orientation="portrait" horizontalDpi="4294967293" verticalDpi="12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7601C4-E4DD-4C69-BC34-10F739E771FF}">
  <dimension ref="A1:G21"/>
  <sheetViews>
    <sheetView zoomScale="120" zoomScaleNormal="120" workbookViewId="0">
      <selection activeCell="A25" sqref="A25"/>
    </sheetView>
  </sheetViews>
  <sheetFormatPr defaultColWidth="9.140625" defaultRowHeight="12" x14ac:dyDescent="0.2"/>
  <cols>
    <col min="1" max="1" width="40.7109375" style="104" customWidth="1"/>
    <col min="2" max="5" width="12.7109375" style="31" customWidth="1"/>
    <col min="6" max="6" width="10.7109375" style="33" customWidth="1"/>
    <col min="7" max="16384" width="9.140625" style="104"/>
  </cols>
  <sheetData>
    <row r="1" spans="1:7" x14ac:dyDescent="0.2">
      <c r="A1" s="173" t="s">
        <v>107</v>
      </c>
      <c r="B1" s="173"/>
      <c r="C1" s="173"/>
      <c r="D1" s="173"/>
      <c r="E1" s="173"/>
      <c r="F1" s="173"/>
    </row>
    <row r="3" spans="1:7" ht="35.65" customHeight="1" x14ac:dyDescent="0.2">
      <c r="A3" s="174" t="s">
        <v>1</v>
      </c>
      <c r="B3" s="131" t="s">
        <v>49</v>
      </c>
      <c r="C3" s="131" t="s">
        <v>50</v>
      </c>
      <c r="D3" s="131" t="s">
        <v>51</v>
      </c>
      <c r="E3" s="134" t="s">
        <v>52</v>
      </c>
      <c r="F3" s="135"/>
    </row>
    <row r="4" spans="1:7" ht="14.25" customHeight="1" x14ac:dyDescent="0.2">
      <c r="A4" s="175"/>
      <c r="B4" s="145"/>
      <c r="C4" s="145"/>
      <c r="D4" s="145"/>
      <c r="E4" s="177" t="s">
        <v>6</v>
      </c>
      <c r="F4" s="179" t="s">
        <v>7</v>
      </c>
    </row>
    <row r="5" spans="1:7" ht="14.25" customHeight="1" x14ac:dyDescent="0.2">
      <c r="A5" s="175"/>
      <c r="B5" s="146"/>
      <c r="C5" s="146"/>
      <c r="D5" s="146"/>
      <c r="E5" s="178"/>
      <c r="F5" s="180"/>
    </row>
    <row r="6" spans="1:7" x14ac:dyDescent="0.2">
      <c r="A6" s="176"/>
      <c r="B6" s="182" t="s">
        <v>8</v>
      </c>
      <c r="C6" s="183"/>
      <c r="D6" s="183"/>
      <c r="E6" s="184"/>
      <c r="F6" s="181"/>
    </row>
    <row r="7" spans="1:7" x14ac:dyDescent="0.2">
      <c r="A7" s="105" t="s">
        <v>108</v>
      </c>
      <c r="B7" s="106">
        <f>SUM(B9:B14)</f>
        <v>9396229.0132569</v>
      </c>
      <c r="C7" s="106">
        <f t="shared" ref="C7:D7" si="0">SUM(C9:C14)</f>
        <v>9769703.540000001</v>
      </c>
      <c r="D7" s="106">
        <f t="shared" si="0"/>
        <v>11162378.290000001</v>
      </c>
      <c r="E7" s="107">
        <f>D7-C7</f>
        <v>1392674.75</v>
      </c>
      <c r="F7" s="108">
        <f>E7/C7*100</f>
        <v>14.255035931213117</v>
      </c>
    </row>
    <row r="8" spans="1:7" x14ac:dyDescent="0.2">
      <c r="A8" s="109" t="s">
        <v>109</v>
      </c>
      <c r="B8" s="110"/>
      <c r="C8" s="110"/>
      <c r="D8" s="110"/>
      <c r="E8" s="111"/>
      <c r="F8" s="112"/>
    </row>
    <row r="9" spans="1:7" x14ac:dyDescent="0.2">
      <c r="A9" s="113" t="s">
        <v>110</v>
      </c>
      <c r="B9" s="114">
        <v>846250</v>
      </c>
      <c r="C9" s="114">
        <v>539779</v>
      </c>
      <c r="D9" s="114">
        <v>621499</v>
      </c>
      <c r="E9" s="115">
        <f>D9-C9</f>
        <v>81720</v>
      </c>
      <c r="F9" s="112"/>
    </row>
    <row r="10" spans="1:7" x14ac:dyDescent="0.2">
      <c r="A10" s="113" t="s">
        <v>111</v>
      </c>
      <c r="B10" s="114">
        <v>7847522.5</v>
      </c>
      <c r="C10" s="114">
        <v>8543621.5999999996</v>
      </c>
      <c r="D10" s="114">
        <v>9835032.6999999993</v>
      </c>
      <c r="E10" s="116">
        <f t="shared" ref="E10:E13" si="1">D10-C10</f>
        <v>1291411.0999999996</v>
      </c>
      <c r="F10" s="112"/>
    </row>
    <row r="11" spans="1:7" x14ac:dyDescent="0.2">
      <c r="A11" s="113" t="s">
        <v>112</v>
      </c>
      <c r="B11" s="117">
        <v>354240.3</v>
      </c>
      <c r="C11" s="117">
        <v>328173.8</v>
      </c>
      <c r="D11" s="117">
        <v>289656.40000000002</v>
      </c>
      <c r="E11" s="115">
        <f t="shared" si="1"/>
        <v>-38517.399999999965</v>
      </c>
      <c r="F11" s="112"/>
    </row>
    <row r="12" spans="1:7" x14ac:dyDescent="0.2">
      <c r="A12" s="113" t="s">
        <v>113</v>
      </c>
      <c r="B12" s="117">
        <v>420526.86325689958</v>
      </c>
      <c r="C12" s="117">
        <v>492398.4</v>
      </c>
      <c r="D12" s="117">
        <v>570135.9</v>
      </c>
      <c r="E12" s="115">
        <f t="shared" si="1"/>
        <v>77737.5</v>
      </c>
      <c r="F12" s="112"/>
    </row>
    <row r="13" spans="1:7" x14ac:dyDescent="0.2">
      <c r="A13" s="113" t="s">
        <v>114</v>
      </c>
      <c r="B13" s="118">
        <v>-173191.3</v>
      </c>
      <c r="C13" s="118">
        <v>-239152.2</v>
      </c>
      <c r="D13" s="118">
        <v>-262624.59999999998</v>
      </c>
      <c r="E13" s="115">
        <f t="shared" si="1"/>
        <v>-23472.399999999965</v>
      </c>
      <c r="F13" s="112"/>
    </row>
    <row r="14" spans="1:7" x14ac:dyDescent="0.2">
      <c r="A14" s="119" t="s">
        <v>115</v>
      </c>
      <c r="B14" s="120">
        <v>100880.65</v>
      </c>
      <c r="C14" s="120">
        <v>104882.94</v>
      </c>
      <c r="D14" s="120">
        <v>108678.89</v>
      </c>
      <c r="E14" s="121">
        <f>D14-C14</f>
        <v>3795.9499999999971</v>
      </c>
      <c r="F14" s="122"/>
    </row>
    <row r="15" spans="1:7" ht="3.75" customHeight="1" x14ac:dyDescent="0.2"/>
    <row r="16" spans="1:7" s="124" customFormat="1" x14ac:dyDescent="0.2">
      <c r="A16" s="123" t="s">
        <v>47</v>
      </c>
      <c r="B16" s="31"/>
      <c r="C16" s="31"/>
      <c r="D16" s="31"/>
      <c r="E16" s="31"/>
      <c r="F16" s="33"/>
      <c r="G16" s="104"/>
    </row>
    <row r="17" spans="1:7" s="124" customFormat="1" x14ac:dyDescent="0.2">
      <c r="A17" s="125"/>
      <c r="B17" s="31"/>
      <c r="C17" s="31"/>
      <c r="D17" s="31"/>
      <c r="E17" s="31"/>
      <c r="F17" s="33"/>
      <c r="G17" s="104"/>
    </row>
    <row r="21" spans="1:7" x14ac:dyDescent="0.2">
      <c r="D21" s="33"/>
    </row>
  </sheetData>
  <mergeCells count="9">
    <mergeCell ref="A1:F1"/>
    <mergeCell ref="A3:A6"/>
    <mergeCell ref="B3:B5"/>
    <mergeCell ref="C3:C5"/>
    <mergeCell ref="D3:D5"/>
    <mergeCell ref="E3:F3"/>
    <mergeCell ref="E4:E5"/>
    <mergeCell ref="F4:F6"/>
    <mergeCell ref="B6:E6"/>
  </mergeCells>
  <pageMargins left="0.7" right="0.7" top="0.75" bottom="0.75" header="0.3" footer="0.3"/>
  <pageSetup paperSize="9" scale="85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Table 1</vt:lpstr>
      <vt:lpstr>Table 2</vt:lpstr>
      <vt:lpstr>Table 3</vt:lpstr>
      <vt:lpstr>Table 4</vt:lpstr>
      <vt:lpstr>Table 5</vt:lpstr>
      <vt:lpstr>Table 6</vt:lpstr>
    </vt:vector>
  </TitlesOfParts>
  <Company>Government of Malta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Migliore Sharon at NSO</dc:creator>
  <cp:lastModifiedBy>Migliore Sharon at NSO</cp:lastModifiedBy>
  <cp:lastPrinted>2025-08-28T11:22:59Z</cp:lastPrinted>
  <dcterms:created xsi:type="dcterms:W3CDTF">2025-08-26T12:23:08Z</dcterms:created>
  <dcterms:modified xsi:type="dcterms:W3CDTF">2025-08-29T06:10:04Z</dcterms:modified>
</cp:coreProperties>
</file>