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2" documentId="8_{1595FAE0-F2C6-42AF-B9AD-B2A259373E79}" xr6:coauthVersionLast="47" xr6:coauthVersionMax="47" xr10:uidLastSave="{3ECE399F-2C25-4460-AABE-74011CE11ACC}"/>
  <bookViews>
    <workbookView xWindow="-120" yWindow="-120" windowWidth="20730" windowHeight="11040" activeTab="5" xr2:uid="{D9041DDE-6052-41F7-A4F4-75BD28D6A38F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definedNames>
    <definedName name="_xlnm.Criteria" localSheetId="2">#REF!</definedName>
    <definedName name="_xlnm.Criteria">#REF!</definedName>
    <definedName name="_xlnm.Database" localSheetId="2">#REF!</definedName>
    <definedName name="_xlnm.Database">#REF!</definedName>
    <definedName name="e" localSheetId="2">#REF!</definedName>
    <definedName name="e">#REF!</definedName>
    <definedName name="_xlnm.Extract" localSheetId="2">!#REF!</definedName>
    <definedName name="_xlnm.Extract">#REF!</definedName>
    <definedName name="pages" localSheetId="2">#REF!</definedName>
    <definedName name="pages">#REF!</definedName>
    <definedName name="sum" localSheetId="2">!#REF!</definedName>
    <definedName name="sum">#REF!</definedName>
    <definedName name="t" localSheetId="2">!#REF!</definedName>
    <definedName name="t">#REF!</definedName>
    <definedName name="w" localSheetId="2">!#REF!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6" l="1"/>
  <c r="E13" i="6"/>
  <c r="E12" i="6"/>
  <c r="E11" i="6"/>
  <c r="E10" i="6"/>
  <c r="E9" i="6"/>
  <c r="D7" i="6"/>
  <c r="E7" i="6" s="1"/>
  <c r="F7" i="6" s="1"/>
  <c r="C7" i="6"/>
  <c r="B7" i="6"/>
  <c r="E16" i="5"/>
  <c r="F16" i="5" s="1"/>
  <c r="D16" i="5"/>
  <c r="C16" i="5"/>
  <c r="E7" i="5"/>
  <c r="F7" i="5" s="1"/>
  <c r="D7" i="5"/>
  <c r="D26" i="5" s="1"/>
  <c r="C7" i="5"/>
  <c r="C26" i="5" s="1"/>
  <c r="E16" i="4"/>
  <c r="F16" i="4" s="1"/>
  <c r="D16" i="4"/>
  <c r="C16" i="4"/>
  <c r="E7" i="4"/>
  <c r="F7" i="4" s="1"/>
  <c r="D7" i="4"/>
  <c r="D26" i="4" s="1"/>
  <c r="C7" i="4"/>
  <c r="C26" i="4" s="1"/>
  <c r="G30" i="3"/>
  <c r="F30" i="3"/>
  <c r="E30" i="3"/>
  <c r="D30" i="3"/>
  <c r="C30" i="3"/>
  <c r="B30" i="3"/>
  <c r="J29" i="3"/>
  <c r="I29" i="3"/>
  <c r="H29" i="3"/>
  <c r="J28" i="3"/>
  <c r="I28" i="3"/>
  <c r="H28" i="3"/>
  <c r="J27" i="3"/>
  <c r="I27" i="3"/>
  <c r="H27" i="3"/>
  <c r="J26" i="3"/>
  <c r="I26" i="3"/>
  <c r="H26" i="3"/>
  <c r="J25" i="3"/>
  <c r="I25" i="3"/>
  <c r="H25" i="3"/>
  <c r="J24" i="3"/>
  <c r="I24" i="3"/>
  <c r="I30" i="3" s="1"/>
  <c r="H24" i="3"/>
  <c r="J23" i="3"/>
  <c r="I23" i="3"/>
  <c r="H23" i="3"/>
  <c r="J22" i="3"/>
  <c r="I22" i="3"/>
  <c r="H22" i="3"/>
  <c r="J21" i="3"/>
  <c r="J30" i="3" s="1"/>
  <c r="I21" i="3"/>
  <c r="H21" i="3"/>
  <c r="J20" i="3"/>
  <c r="I20" i="3"/>
  <c r="H20" i="3"/>
  <c r="H30" i="3" s="1"/>
  <c r="M16" i="3"/>
  <c r="L16" i="3"/>
  <c r="K16" i="3"/>
  <c r="J16" i="3"/>
  <c r="I16" i="3"/>
  <c r="H16" i="3"/>
  <c r="G16" i="3"/>
  <c r="F16" i="3"/>
  <c r="E16" i="3"/>
  <c r="D16" i="3"/>
  <c r="C16" i="3"/>
  <c r="B16" i="3"/>
  <c r="E51" i="2" a="1"/>
  <c r="E51" i="2" s="1"/>
  <c r="E50" i="2"/>
  <c r="E50" i="2" a="1"/>
  <c r="E49" i="2" a="1"/>
  <c r="E49" i="2" s="1"/>
  <c r="E48" i="2" a="1"/>
  <c r="E48" i="2" s="1"/>
  <c r="E45" i="2" a="1"/>
  <c r="E45" i="2" s="1"/>
  <c r="E44" i="2" a="1"/>
  <c r="E44" i="2" s="1"/>
  <c r="E43" i="2" a="1"/>
  <c r="E43" i="2" s="1"/>
  <c r="E42" i="2" a="1"/>
  <c r="E42" i="2" s="1"/>
  <c r="E35" i="2"/>
  <c r="F35" i="2" s="1"/>
  <c r="E35" i="2" a="1"/>
  <c r="E33" i="2" a="1"/>
  <c r="E33" i="2" s="1"/>
  <c r="F33" i="2" s="1"/>
  <c r="E31" i="2" a="1"/>
  <c r="E31" i="2" s="1"/>
  <c r="E30" i="2" a="1"/>
  <c r="E30" i="2" s="1"/>
  <c r="E29" i="2" a="1"/>
  <c r="E29" i="2" s="1"/>
  <c r="E28" i="2" a="1"/>
  <c r="E28" i="2" s="1"/>
  <c r="D27" i="2"/>
  <c r="D25" i="2" s="1"/>
  <c r="D37" i="2" s="1"/>
  <c r="C27" i="2"/>
  <c r="B27" i="2"/>
  <c r="C25" i="2"/>
  <c r="B25" i="2"/>
  <c r="B37" i="2" s="1"/>
  <c r="E23" i="2" a="1"/>
  <c r="E23" i="2" s="1"/>
  <c r="E22" i="2" a="1"/>
  <c r="E22" i="2" s="1"/>
  <c r="E21" i="2" a="1"/>
  <c r="E21" i="2" s="1"/>
  <c r="E20" i="2" a="1"/>
  <c r="E20" i="2" s="1"/>
  <c r="E19" i="2" a="1"/>
  <c r="E19" i="2" s="1"/>
  <c r="E18" i="2" a="1"/>
  <c r="E18" i="2" s="1"/>
  <c r="E17" i="2" a="1"/>
  <c r="E17" i="2" s="1"/>
  <c r="E16" i="2" a="1"/>
  <c r="E16" i="2" s="1"/>
  <c r="E15" i="2" a="1"/>
  <c r="E15" i="2" s="1"/>
  <c r="E14" i="2" a="1"/>
  <c r="E14" i="2" s="1"/>
  <c r="E13" i="2" a="1"/>
  <c r="E13" i="2" s="1"/>
  <c r="E12" i="2" a="1"/>
  <c r="E12" i="2" s="1"/>
  <c r="E11" i="2" a="1"/>
  <c r="E11" i="2" s="1"/>
  <c r="E10" i="2" a="1"/>
  <c r="E10" i="2" s="1"/>
  <c r="E9" i="2" a="1"/>
  <c r="E9" i="2" s="1"/>
  <c r="E8" i="2" a="1"/>
  <c r="E8" i="2" s="1"/>
  <c r="E7" i="2"/>
  <c r="F7" i="2" s="1"/>
  <c r="D7" i="2"/>
  <c r="C7" i="2"/>
  <c r="C37" i="2" s="1"/>
  <c r="B7" i="2"/>
  <c r="E51" i="1"/>
  <c r="E51" i="1" a="1"/>
  <c r="E50" i="1"/>
  <c r="E50" i="1" a="1"/>
  <c r="E49" i="1"/>
  <c r="E49" i="1" a="1"/>
  <c r="E45" i="1" a="1"/>
  <c r="E45" i="1" s="1"/>
  <c r="E44" i="1"/>
  <c r="E44" i="1" a="1"/>
  <c r="E43" i="1"/>
  <c r="E43" i="1" a="1"/>
  <c r="E42" i="1"/>
  <c r="E42" i="1" a="1"/>
  <c r="C37" i="1"/>
  <c r="E35" i="1" a="1"/>
  <c r="E35" i="1" s="1"/>
  <c r="F35" i="1" s="1"/>
  <c r="F33" i="1"/>
  <c r="E33" i="1"/>
  <c r="E33" i="1" a="1"/>
  <c r="E31" i="1"/>
  <c r="E31" i="1" a="1"/>
  <c r="E30" i="1"/>
  <c r="E30" i="1" a="1"/>
  <c r="E29" i="1" a="1"/>
  <c r="E29" i="1" s="1"/>
  <c r="E28" i="1"/>
  <c r="E28" i="1" a="1"/>
  <c r="D27" i="1"/>
  <c r="D25" i="1" s="1"/>
  <c r="E25" i="1" s="1" a="1"/>
  <c r="E25" i="1" s="1"/>
  <c r="F25" i="1" s="1"/>
  <c r="C27" i="1"/>
  <c r="E27" i="1" s="1" a="1"/>
  <c r="E27" i="1" s="1"/>
  <c r="F27" i="1" s="1"/>
  <c r="B27" i="1"/>
  <c r="B25" i="1" s="1"/>
  <c r="C25" i="1"/>
  <c r="E23" i="1" a="1"/>
  <c r="E23" i="1" s="1"/>
  <c r="E22" i="1"/>
  <c r="E22" i="1" a="1"/>
  <c r="E21" i="1"/>
  <c r="E21" i="1" a="1"/>
  <c r="E20" i="1"/>
  <c r="E20" i="1" a="1"/>
  <c r="E19" i="1" a="1"/>
  <c r="E19" i="1" s="1"/>
  <c r="E18" i="1"/>
  <c r="E18" i="1" a="1"/>
  <c r="E17" i="1"/>
  <c r="E17" i="1" a="1"/>
  <c r="E16" i="1"/>
  <c r="E16" i="1" a="1"/>
  <c r="E15" i="1" a="1"/>
  <c r="E15" i="1" s="1"/>
  <c r="E14" i="1"/>
  <c r="E14" i="1" a="1"/>
  <c r="E13" i="1"/>
  <c r="E13" i="1" a="1"/>
  <c r="E12" i="1"/>
  <c r="E12" i="1" a="1"/>
  <c r="E11" i="1" a="1"/>
  <c r="E11" i="1" s="1"/>
  <c r="E10" i="1"/>
  <c r="E10" i="1" a="1"/>
  <c r="E9" i="1"/>
  <c r="E9" i="1" a="1"/>
  <c r="E8" i="1"/>
  <c r="E8" i="1" a="1"/>
  <c r="E7" i="1"/>
  <c r="F7" i="1" s="1"/>
  <c r="D7" i="1"/>
  <c r="C7" i="1"/>
  <c r="B7" i="1"/>
  <c r="D37" i="1" l="1"/>
  <c r="E37" i="2" a="1"/>
  <c r="E37" i="2" s="1"/>
  <c r="F37" i="2" s="1"/>
  <c r="E37" i="1" a="1"/>
  <c r="E37" i="1" s="1"/>
  <c r="F37" i="1" s="1"/>
  <c r="B37" i="1"/>
  <c r="E25" i="2" a="1"/>
  <c r="E25" i="2" s="1"/>
  <c r="F25" i="2" s="1"/>
  <c r="E27" i="2" a="1"/>
  <c r="E27" i="2" s="1"/>
  <c r="F27" i="2" s="1"/>
  <c r="E26" i="5"/>
  <c r="F26" i="5" s="1"/>
  <c r="G26" i="5" s="1"/>
  <c r="E26" i="4"/>
  <c r="F26" i="4" s="1"/>
  <c r="G26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<sst xmlns="http://schemas.openxmlformats.org/spreadsheetml/2006/main" count="333" uniqueCount="121">
  <si>
    <t>Table 1.  Revenue/Expenditure categories by period and description</t>
  </si>
  <si>
    <t>Description</t>
  </si>
  <si>
    <t>Jan-Aug      2024</t>
  </si>
  <si>
    <t>Jan-Aug      2025</t>
  </si>
  <si>
    <t>Jan-Aug      2026</t>
  </si>
  <si>
    <t>Jan- Aug 2026 /                       Jan-Aug 2025</t>
  </si>
  <si>
    <t>Change</t>
  </si>
  <si>
    <t>% change</t>
  </si>
  <si>
    <t>€ 000</t>
  </si>
  <si>
    <t>(a) Total Recurrent Revenue</t>
  </si>
  <si>
    <t xml:space="preserve"> </t>
  </si>
  <si>
    <t xml:space="preserve">     Customs and Excise Duties</t>
  </si>
  <si>
    <t xml:space="preserve">     Licences, Taxes and Fines</t>
  </si>
  <si>
    <t xml:space="preserve">     Income Tax</t>
  </si>
  <si>
    <t xml:space="preserve">     Value Added Tax</t>
  </si>
  <si>
    <t xml:space="preserve">     Fees of Office</t>
  </si>
  <si>
    <t xml:space="preserve">     Sales-Goods</t>
  </si>
  <si>
    <t xml:space="preserve">     Sales-Services</t>
  </si>
  <si>
    <t xml:space="preserve">     Sales-Others</t>
  </si>
  <si>
    <t xml:space="preserve">     Reimbursements</t>
  </si>
  <si>
    <t xml:space="preserve">     Central Bank of Malta</t>
  </si>
  <si>
    <t>-</t>
  </si>
  <si>
    <t xml:space="preserve">     Rents</t>
  </si>
  <si>
    <t xml:space="preserve">     Dividends on Investment</t>
  </si>
  <si>
    <t xml:space="preserve">     Interest on loans made by Government</t>
  </si>
  <si>
    <t xml:space="preserve">     Social Security</t>
  </si>
  <si>
    <t xml:space="preserve">     Grants</t>
  </si>
  <si>
    <t xml:space="preserve">     Miscellaneous Receipts</t>
  </si>
  <si>
    <t>(b) Total Expenditure</t>
  </si>
  <si>
    <t>Recurrent Expenditure</t>
  </si>
  <si>
    <t>Personal Emoluments</t>
  </si>
  <si>
    <t>Operational and Maintenance Expenses</t>
  </si>
  <si>
    <t>Programmes and Initiatives</t>
  </si>
  <si>
    <t>Contributions to Government Entities</t>
  </si>
  <si>
    <t>Interest</t>
  </si>
  <si>
    <t>Capital Expenditure</t>
  </si>
  <si>
    <t>(a-b) Consolidated Fund Surplus/Deficit</t>
  </si>
  <si>
    <t>(c) Financial Transactions</t>
  </si>
  <si>
    <t>Revenue</t>
  </si>
  <si>
    <t>Loans</t>
  </si>
  <si>
    <t>Repayment of Loans</t>
  </si>
  <si>
    <t>Receipts from Sale of Shares</t>
  </si>
  <si>
    <t>Other extraordinary receipts</t>
  </si>
  <si>
    <t>Expenditure</t>
  </si>
  <si>
    <t>Contribution to Sinking Fund</t>
  </si>
  <si>
    <t>Equity Acquisition</t>
  </si>
  <si>
    <t>Repayment of Loan</t>
  </si>
  <si>
    <t>Note: Totals may not add up due to rounding.</t>
  </si>
  <si>
    <t>Table 2.  Revenue/Expenditure categories by month and description</t>
  </si>
  <si>
    <t>August
2024</t>
  </si>
  <si>
    <t>August
2025</t>
  </si>
  <si>
    <t>August
2026</t>
  </si>
  <si>
    <t>August 2026 / 
August 2025</t>
  </si>
  <si>
    <t xml:space="preserve">     Sales -Goods</t>
  </si>
  <si>
    <r>
      <t>Table 3. Government expenditure by COFOG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category, period and description</t>
    </r>
  </si>
  <si>
    <t>COFOG</t>
  </si>
  <si>
    <t>Jan-Aug   2024</t>
  </si>
  <si>
    <t>Jan-Aug   2025</t>
  </si>
  <si>
    <t>Jan-Aug   2026</t>
  </si>
  <si>
    <t>General public services</t>
  </si>
  <si>
    <t>Defence</t>
  </si>
  <si>
    <t>Public order and safety</t>
  </si>
  <si>
    <t>Economic affairs</t>
  </si>
  <si>
    <t>Environment protection</t>
  </si>
  <si>
    <t>Housing and community amenities</t>
  </si>
  <si>
    <t>Health</t>
  </si>
  <si>
    <t>Recreation, culture and religion</t>
  </si>
  <si>
    <t>Education</t>
  </si>
  <si>
    <t>Social protection</t>
  </si>
  <si>
    <t xml:space="preserve">Total </t>
  </si>
  <si>
    <t>Interest Expenditure</t>
  </si>
  <si>
    <t>Total Expenditure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</si>
  <si>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7.</t>
    </r>
  </si>
  <si>
    <r>
      <t>Table 4.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period and description</t>
    </r>
  </si>
  <si>
    <t>ESA
code</t>
  </si>
  <si>
    <t>Jan-Aug    2024</t>
  </si>
  <si>
    <t>Jan-Aug       2025</t>
  </si>
  <si>
    <t>Jan-Aug       2026</t>
  </si>
  <si>
    <t>Jan-Aug 2026 /                       Jan-Aug 2025</t>
  </si>
  <si>
    <t>1. Total Revenue</t>
  </si>
  <si>
    <t>Market Output</t>
  </si>
  <si>
    <t>P11</t>
  </si>
  <si>
    <t>Taxes on Production and Imports</t>
  </si>
  <si>
    <t>D2</t>
  </si>
  <si>
    <t>Property income receivable</t>
  </si>
  <si>
    <t>D4</t>
  </si>
  <si>
    <t>Current taxes on income, wealth, etc</t>
  </si>
  <si>
    <t>D5</t>
  </si>
  <si>
    <t>Net social contributions</t>
  </si>
  <si>
    <t>D61</t>
  </si>
  <si>
    <t>Current transfers receivable</t>
  </si>
  <si>
    <t>D7</t>
  </si>
  <si>
    <t>Capital transfers receivable</t>
  </si>
  <si>
    <t>D9</t>
  </si>
  <si>
    <t>2. Total Expenditure</t>
  </si>
  <si>
    <t>Intermediate Consumption</t>
  </si>
  <si>
    <t>P2</t>
  </si>
  <si>
    <t>Gross Capital Formation</t>
  </si>
  <si>
    <t>P5g+NP</t>
  </si>
  <si>
    <t xml:space="preserve">Compensation of Employees </t>
  </si>
  <si>
    <t>D1</t>
  </si>
  <si>
    <t>Property income payable</t>
  </si>
  <si>
    <t>Subsidies</t>
  </si>
  <si>
    <t>D3</t>
  </si>
  <si>
    <t>Social Benefits and social transfers in kind</t>
  </si>
  <si>
    <t xml:space="preserve">D62+D632 </t>
  </si>
  <si>
    <t>Current transfers payable</t>
  </si>
  <si>
    <t xml:space="preserve">Capital transfers payable </t>
  </si>
  <si>
    <t>(1-2) Consolidated Fund Surplus/Deficit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</si>
  <si>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8.</t>
    </r>
  </si>
  <si>
    <r>
      <t>Table 5.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month and description</t>
    </r>
  </si>
  <si>
    <t xml:space="preserve">Property income payable </t>
  </si>
  <si>
    <t>Table 6.  Central Government debt by month and description</t>
  </si>
  <si>
    <t>Total Central Government Debt</t>
  </si>
  <si>
    <t>of which:</t>
  </si>
  <si>
    <t xml:space="preserve">     Treasury Bills</t>
  </si>
  <si>
    <t xml:space="preserve">     Malta Government Stocks</t>
  </si>
  <si>
    <t xml:space="preserve">     62+ Malta Government Savings Bond</t>
  </si>
  <si>
    <t xml:space="preserve">     Foreign Loans</t>
  </si>
  <si>
    <t xml:space="preserve">     MGSF investments in Government Debt </t>
  </si>
  <si>
    <t xml:space="preserve">     Euro coins issued in the name of the 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</si>
</sst>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.0_ ;\-#,##0.0\ "/>
    <numFmt numFmtId="165" formatCode="\ @"/>
    <numFmt numFmtId="166" formatCode="#,##0.0"/>
    <numFmt numFmtId="167" formatCode="_-* #,##0.0_-;\-* #,##0.0_-;_-* &quot;-&quot;??_-;_-@_-"/>
    <numFmt numFmtId="168" formatCode="_-* #,##0_-;\-* #,##0_-;_-* &quot;-&quot;??_-;_-@_-"/>
    <numFmt numFmtId="169" formatCode="&quot; &quot;* #,##0.00&quot; &quot;;&quot;-&quot;* #,##0.00&quot; &quot;;&quot; &quot;* &quot;-&quot;#&quot; &quot;;&quot; &quot;@&quot; &quot;"/>
    <numFmt numFmtId="170" formatCode="&quot; &quot;* #,##0&quot; &quot;;&quot;-&quot;* #,##0&quot; &quot;;&quot; &quot;* &quot;-&quot;#&quot; &quot;;&quot; &quot;@&quot; &quot;"/>
    <numFmt numFmtId="171" formatCode="0.0"/>
    <numFmt numFmtId="172" formatCode="#,##0_ ;\-#,##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D0D0D"/>
      <name val="Arial"/>
      <family val="2"/>
    </font>
    <font>
      <vertAlign val="superscript"/>
      <sz val="9"/>
      <color rgb="FF00000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9" fontId="7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</cellStyleXfs>
  <cellXfs count="192">
    <xf numFmtId="0" fontId="0" fillId="0" borderId="0" xfId="0"/>
    <xf numFmtId="3" fontId="2" fillId="0" borderId="5" xfId="0" applyNumberFormat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0" xfId="1" applyNumberFormat="1" applyFont="1" applyFill="1" applyAlignment="1">
      <alignment horizontal="right" vertical="center" indent="1"/>
    </xf>
    <xf numFmtId="164" fontId="2" fillId="0" borderId="9" xfId="1" applyNumberFormat="1" applyFont="1" applyBorder="1" applyAlignment="1">
      <alignment horizontal="right" vertical="center" indent="1"/>
    </xf>
    <xf numFmtId="3" fontId="0" fillId="0" borderId="0" xfId="0" applyNumberFormat="1"/>
    <xf numFmtId="165" fontId="3" fillId="0" borderId="5" xfId="0" applyNumberFormat="1" applyFont="1" applyBorder="1" applyAlignment="1">
      <alignment vertical="center"/>
    </xf>
    <xf numFmtId="3" fontId="3" fillId="0" borderId="5" xfId="1" applyNumberFormat="1" applyFont="1" applyBorder="1" applyAlignment="1">
      <alignment horizontal="right" vertical="center" indent="1"/>
    </xf>
    <xf numFmtId="3" fontId="3" fillId="0" borderId="5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166" fontId="3" fillId="0" borderId="9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Alignment="1">
      <alignment horizontal="right" vertical="center" indent="1"/>
    </xf>
    <xf numFmtId="166" fontId="2" fillId="0" borderId="9" xfId="1" applyNumberFormat="1" applyFont="1" applyBorder="1" applyAlignment="1">
      <alignment horizontal="right" vertical="center" indent="1"/>
    </xf>
    <xf numFmtId="165" fontId="4" fillId="0" borderId="5" xfId="0" applyNumberFormat="1" applyFont="1" applyBorder="1" applyAlignment="1">
      <alignment vertical="center"/>
    </xf>
    <xf numFmtId="3" fontId="3" fillId="0" borderId="6" xfId="1" applyNumberFormat="1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left" vertical="center" indent="1"/>
    </xf>
    <xf numFmtId="165" fontId="3" fillId="0" borderId="5" xfId="0" applyNumberFormat="1" applyFont="1" applyBorder="1" applyAlignment="1">
      <alignment horizontal="left" vertical="center" wrapText="1" indent="1"/>
    </xf>
    <xf numFmtId="3" fontId="3" fillId="0" borderId="5" xfId="1" applyNumberFormat="1" applyFont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left" vertical="center" indent="1"/>
    </xf>
    <xf numFmtId="3" fontId="5" fillId="0" borderId="5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167" fontId="5" fillId="0" borderId="9" xfId="1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3" fontId="3" fillId="0" borderId="5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3" fontId="3" fillId="0" borderId="6" xfId="1" applyNumberFormat="1" applyFont="1" applyFill="1" applyBorder="1" applyAlignment="1">
      <alignment horizontal="right" vertical="center" indent="1"/>
    </xf>
    <xf numFmtId="3" fontId="3" fillId="0" borderId="10" xfId="0" applyNumberFormat="1" applyFont="1" applyBorder="1" applyAlignment="1">
      <alignment horizontal="left" vertical="center" indent="1"/>
    </xf>
    <xf numFmtId="3" fontId="3" fillId="0" borderId="8" xfId="1" applyNumberFormat="1" applyFont="1" applyBorder="1" applyAlignment="1">
      <alignment horizontal="right" vertical="center" indent="1"/>
    </xf>
    <xf numFmtId="167" fontId="5" fillId="0" borderId="12" xfId="1" applyNumberFormat="1" applyFont="1" applyBorder="1" applyAlignment="1">
      <alignment horizontal="right" vertical="center" indent="1"/>
    </xf>
    <xf numFmtId="0" fontId="3" fillId="0" borderId="0" xfId="0" applyFont="1"/>
    <xf numFmtId="168" fontId="3" fillId="0" borderId="0" xfId="1" applyNumberFormat="1" applyFont="1"/>
    <xf numFmtId="3" fontId="3" fillId="0" borderId="0" xfId="1" applyNumberFormat="1" applyFont="1"/>
    <xf numFmtId="167" fontId="3" fillId="0" borderId="0" xfId="1" applyNumberFormat="1" applyFont="1"/>
    <xf numFmtId="0" fontId="6" fillId="0" borderId="0" xfId="0" applyFont="1"/>
    <xf numFmtId="168" fontId="3" fillId="0" borderId="0" xfId="1" applyNumberFormat="1" applyFont="1" applyFill="1"/>
    <xf numFmtId="3" fontId="3" fillId="0" borderId="0" xfId="1" applyNumberFormat="1" applyFont="1" applyFill="1"/>
    <xf numFmtId="3" fontId="2" fillId="0" borderId="0" xfId="1" applyNumberFormat="1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2" fillId="0" borderId="0" xfId="0" applyFont="1"/>
    <xf numFmtId="3" fontId="3" fillId="0" borderId="10" xfId="1" applyNumberFormat="1" applyFont="1" applyBorder="1" applyAlignment="1">
      <alignment horizontal="right" vertical="center" indent="1"/>
    </xf>
    <xf numFmtId="0" fontId="6" fillId="0" borderId="0" xfId="0" applyFont="1" applyAlignment="1">
      <alignment wrapText="1"/>
    </xf>
    <xf numFmtId="164" fontId="3" fillId="0" borderId="0" xfId="0" applyNumberFormat="1" applyFont="1"/>
    <xf numFmtId="0" fontId="7" fillId="0" borderId="0" xfId="2"/>
    <xf numFmtId="0" fontId="8" fillId="0" borderId="0" xfId="2" applyFont="1" applyAlignment="1">
      <alignment horizontal="left" indent="1"/>
    </xf>
    <xf numFmtId="170" fontId="7" fillId="0" borderId="0" xfId="3" applyNumberFormat="1"/>
    <xf numFmtId="170" fontId="10" fillId="0" borderId="0" xfId="3" applyNumberFormat="1" applyFont="1" applyAlignment="1">
      <alignment vertical="center"/>
    </xf>
    <xf numFmtId="17" fontId="8" fillId="0" borderId="14" xfId="2" applyNumberFormat="1" applyFont="1" applyBorder="1" applyAlignment="1">
      <alignment horizontal="center" vertical="center" wrapText="1"/>
    </xf>
    <xf numFmtId="0" fontId="10" fillId="0" borderId="0" xfId="2" applyFont="1"/>
    <xf numFmtId="0" fontId="10" fillId="0" borderId="0" xfId="2" applyFont="1" applyAlignment="1">
      <alignment horizontal="left" wrapText="1" indent="1"/>
    </xf>
    <xf numFmtId="0" fontId="10" fillId="0" borderId="16" xfId="2" applyFont="1" applyBorder="1" applyAlignment="1">
      <alignment horizontal="left" vertical="center" indent="1"/>
    </xf>
    <xf numFmtId="3" fontId="10" fillId="0" borderId="17" xfId="3" applyNumberFormat="1" applyFont="1" applyFill="1" applyBorder="1" applyAlignment="1">
      <alignment horizontal="right" vertical="center" indent="1"/>
    </xf>
    <xf numFmtId="3" fontId="10" fillId="0" borderId="17" xfId="3" applyNumberFormat="1" applyFont="1" applyBorder="1" applyAlignment="1">
      <alignment horizontal="right" vertical="center" indent="1"/>
    </xf>
    <xf numFmtId="3" fontId="10" fillId="0" borderId="18" xfId="3" applyNumberFormat="1" applyFont="1" applyFill="1" applyBorder="1" applyAlignment="1">
      <alignment horizontal="right" vertical="center" indent="1"/>
    </xf>
    <xf numFmtId="3" fontId="10" fillId="0" borderId="19" xfId="3" applyNumberFormat="1" applyFont="1" applyBorder="1" applyAlignment="1">
      <alignment horizontal="right" vertical="center" indent="1"/>
    </xf>
    <xf numFmtId="3" fontId="10" fillId="0" borderId="19" xfId="3" applyNumberFormat="1" applyFont="1" applyFill="1" applyBorder="1" applyAlignment="1">
      <alignment horizontal="right" vertical="center" indent="1"/>
    </xf>
    <xf numFmtId="3" fontId="10" fillId="0" borderId="20" xfId="3" applyNumberFormat="1" applyFont="1" applyFill="1" applyBorder="1" applyAlignment="1">
      <alignment horizontal="right" vertical="center" indent="1"/>
    </xf>
    <xf numFmtId="3" fontId="10" fillId="0" borderId="20" xfId="3" applyNumberFormat="1" applyFont="1" applyBorder="1" applyAlignment="1">
      <alignment horizontal="right" vertical="center" indent="1"/>
    </xf>
    <xf numFmtId="3" fontId="11" fillId="0" borderId="19" xfId="3" applyNumberFormat="1" applyFont="1" applyBorder="1" applyAlignment="1">
      <alignment horizontal="right" vertical="center" indent="1"/>
    </xf>
    <xf numFmtId="3" fontId="11" fillId="0" borderId="19" xfId="3" applyNumberFormat="1" applyFont="1" applyFill="1" applyBorder="1" applyAlignment="1">
      <alignment horizontal="right" vertical="center" indent="1"/>
    </xf>
    <xf numFmtId="3" fontId="11" fillId="0" borderId="20" xfId="3" applyNumberFormat="1" applyFont="1" applyFill="1" applyBorder="1" applyAlignment="1">
      <alignment horizontal="right" vertical="center" indent="1"/>
    </xf>
    <xf numFmtId="3" fontId="11" fillId="0" borderId="20" xfId="3" applyNumberFormat="1" applyFont="1" applyBorder="1" applyAlignment="1">
      <alignment horizontal="right" vertical="center" indent="1"/>
    </xf>
    <xf numFmtId="0" fontId="8" fillId="0" borderId="21" xfId="2" applyFont="1" applyBorder="1" applyAlignment="1">
      <alignment horizontal="left" vertical="center" indent="1"/>
    </xf>
    <xf numFmtId="3" fontId="8" fillId="0" borderId="21" xfId="3" applyNumberFormat="1" applyFont="1" applyBorder="1" applyAlignment="1">
      <alignment horizontal="right" vertical="center" indent="1"/>
    </xf>
    <xf numFmtId="3" fontId="8" fillId="0" borderId="22" xfId="3" applyNumberFormat="1" applyFont="1" applyBorder="1" applyAlignment="1">
      <alignment horizontal="right" vertical="center" indent="1"/>
    </xf>
    <xf numFmtId="3" fontId="8" fillId="0" borderId="23" xfId="3" applyNumberFormat="1" applyFont="1" applyBorder="1" applyAlignment="1">
      <alignment horizontal="right" vertical="center" indent="1"/>
    </xf>
    <xf numFmtId="3" fontId="10" fillId="0" borderId="0" xfId="3" applyNumberFormat="1" applyFont="1" applyAlignment="1">
      <alignment vertical="center"/>
    </xf>
    <xf numFmtId="3" fontId="8" fillId="0" borderId="18" xfId="3" applyNumberFormat="1" applyFont="1" applyBorder="1" applyAlignment="1">
      <alignment horizontal="right" vertical="center" indent="1"/>
    </xf>
    <xf numFmtId="3" fontId="8" fillId="0" borderId="24" xfId="3" applyNumberFormat="1" applyFont="1" applyBorder="1" applyAlignment="1">
      <alignment horizontal="right" vertical="center" indent="1"/>
    </xf>
    <xf numFmtId="3" fontId="8" fillId="0" borderId="20" xfId="3" applyNumberFormat="1" applyFont="1" applyBorder="1" applyAlignment="1">
      <alignment horizontal="right" vertical="center" indent="1"/>
    </xf>
    <xf numFmtId="3" fontId="8" fillId="0" borderId="0" xfId="3" applyNumberFormat="1" applyFont="1" applyAlignment="1">
      <alignment horizontal="right" vertical="center" indent="1"/>
    </xf>
    <xf numFmtId="3" fontId="8" fillId="0" borderId="0" xfId="3" applyNumberFormat="1" applyFont="1" applyFill="1" applyAlignment="1">
      <alignment horizontal="right" vertical="center" indent="1"/>
    </xf>
    <xf numFmtId="3" fontId="8" fillId="0" borderId="25" xfId="3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indent="1"/>
    </xf>
    <xf numFmtId="168" fontId="3" fillId="0" borderId="0" xfId="1" applyNumberFormat="1" applyFont="1" applyFill="1" applyAlignment="1">
      <alignment vertical="center"/>
    </xf>
    <xf numFmtId="170" fontId="10" fillId="0" borderId="0" xfId="3" applyNumberFormat="1" applyFont="1" applyFill="1"/>
    <xf numFmtId="0" fontId="10" fillId="0" borderId="0" xfId="2" applyFont="1" applyAlignment="1">
      <alignment horizontal="left" indent="1"/>
    </xf>
    <xf numFmtId="170" fontId="10" fillId="0" borderId="0" xfId="3" applyNumberFormat="1" applyFont="1" applyBorder="1"/>
    <xf numFmtId="3" fontId="10" fillId="0" borderId="0" xfId="3" applyNumberFormat="1" applyFont="1" applyBorder="1" applyAlignment="1">
      <alignment horizontal="right" vertical="center" indent="1"/>
    </xf>
    <xf numFmtId="3" fontId="10" fillId="0" borderId="0" xfId="3" applyNumberFormat="1" applyFont="1" applyFill="1" applyBorder="1" applyAlignment="1">
      <alignment horizontal="right" vertical="center" indent="1"/>
    </xf>
    <xf numFmtId="170" fontId="10" fillId="0" borderId="0" xfId="3" applyNumberFormat="1" applyFont="1"/>
    <xf numFmtId="3" fontId="8" fillId="0" borderId="0" xfId="3" applyNumberFormat="1" applyFont="1" applyBorder="1" applyAlignment="1">
      <alignment horizontal="right" vertical="center" indent="1"/>
    </xf>
    <xf numFmtId="0" fontId="15" fillId="0" borderId="1" xfId="5" applyFont="1" applyBorder="1" applyAlignment="1">
      <alignment horizontal="left" vertical="center" indent="1"/>
    </xf>
    <xf numFmtId="0" fontId="15" fillId="0" borderId="7" xfId="5" applyFont="1" applyBorder="1" applyAlignment="1">
      <alignment horizontal="left" vertical="center" indent="1"/>
    </xf>
    <xf numFmtId="3" fontId="2" fillId="0" borderId="2" xfId="1" applyNumberFormat="1" applyFont="1" applyBorder="1" applyAlignment="1">
      <alignment horizontal="right" vertical="center" indent="1"/>
    </xf>
    <xf numFmtId="3" fontId="2" fillId="0" borderId="9" xfId="1" applyNumberFormat="1" applyFont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2"/>
    </xf>
    <xf numFmtId="0" fontId="17" fillId="0" borderId="9" xfId="0" applyFont="1" applyBorder="1" applyAlignment="1">
      <alignment horizontal="center" vertical="center"/>
    </xf>
    <xf numFmtId="3" fontId="3" fillId="0" borderId="9" xfId="1" applyNumberFormat="1" applyFont="1" applyBorder="1" applyAlignment="1">
      <alignment horizontal="right" vertical="center" indent="1"/>
    </xf>
    <xf numFmtId="0" fontId="15" fillId="0" borderId="5" xfId="5" applyFont="1" applyBorder="1" applyAlignment="1">
      <alignment horizontal="left" vertical="center" indent="1"/>
    </xf>
    <xf numFmtId="0" fontId="18" fillId="0" borderId="9" xfId="5" applyFont="1" applyBorder="1" applyAlignment="1">
      <alignment horizontal="left" vertical="center" indent="1"/>
    </xf>
    <xf numFmtId="165" fontId="3" fillId="0" borderId="5" xfId="4" applyNumberFormat="1" applyFont="1" applyBorder="1" applyAlignment="1">
      <alignment vertical="center"/>
    </xf>
    <xf numFmtId="3" fontId="5" fillId="0" borderId="5" xfId="4" applyNumberFormat="1" applyFont="1" applyBorder="1" applyAlignment="1">
      <alignment horizontal="left" vertical="center" indent="1"/>
    </xf>
    <xf numFmtId="3" fontId="5" fillId="0" borderId="10" xfId="4" applyNumberFormat="1" applyFont="1" applyBorder="1" applyAlignment="1">
      <alignment horizontal="left" vertical="center" indent="1"/>
    </xf>
    <xf numFmtId="3" fontId="5" fillId="0" borderId="12" xfId="4" applyNumberFormat="1" applyFont="1" applyBorder="1" applyAlignment="1">
      <alignment horizontal="left" vertical="center" indent="1"/>
    </xf>
    <xf numFmtId="168" fontId="5" fillId="0" borderId="8" xfId="1" applyNumberFormat="1" applyFont="1" applyBorder="1" applyAlignment="1">
      <alignment horizontal="right" vertical="center" indent="1"/>
    </xf>
    <xf numFmtId="168" fontId="5" fillId="0" borderId="10" xfId="1" applyNumberFormat="1" applyFont="1" applyBorder="1" applyAlignment="1">
      <alignment horizontal="right" vertical="center" indent="1"/>
    </xf>
    <xf numFmtId="168" fontId="5" fillId="0" borderId="26" xfId="1" applyNumberFormat="1" applyFont="1" applyBorder="1" applyAlignment="1">
      <alignment horizontal="right" vertical="center" indent="1"/>
    </xf>
    <xf numFmtId="0" fontId="3" fillId="0" borderId="0" xfId="4" applyFont="1"/>
    <xf numFmtId="168" fontId="0" fillId="0" borderId="0" xfId="1" applyNumberFormat="1" applyFont="1"/>
    <xf numFmtId="164" fontId="3" fillId="0" borderId="0" xfId="4" applyNumberFormat="1" applyFont="1"/>
    <xf numFmtId="3" fontId="2" fillId="0" borderId="2" xfId="1" applyNumberFormat="1" applyFont="1" applyFill="1" applyBorder="1" applyAlignment="1">
      <alignment horizontal="right" vertical="center" indent="1"/>
    </xf>
    <xf numFmtId="3" fontId="2" fillId="0" borderId="6" xfId="1" applyNumberFormat="1" applyFont="1" applyFill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3" fontId="5" fillId="0" borderId="5" xfId="1" applyNumberFormat="1" applyFont="1" applyFill="1" applyBorder="1" applyAlignment="1">
      <alignment horizontal="right" vertical="center" indent="1"/>
    </xf>
    <xf numFmtId="168" fontId="5" fillId="0" borderId="10" xfId="1" applyNumberFormat="1" applyFont="1" applyFill="1" applyBorder="1" applyAlignment="1">
      <alignment horizontal="right" vertical="center" indent="1"/>
    </xf>
    <xf numFmtId="0" fontId="3" fillId="0" borderId="0" xfId="6" applyFont="1"/>
    <xf numFmtId="165" fontId="2" fillId="0" borderId="1" xfId="6" applyNumberFormat="1" applyFont="1" applyBorder="1" applyAlignment="1">
      <alignment vertical="center"/>
    </xf>
    <xf numFmtId="168" fontId="2" fillId="0" borderId="6" xfId="1" applyNumberFormat="1" applyFont="1" applyBorder="1" applyAlignment="1">
      <alignment horizontal="right" vertical="center"/>
    </xf>
    <xf numFmtId="168" fontId="2" fillId="0" borderId="6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Alignment="1">
      <alignment horizontal="right" vertical="center"/>
    </xf>
    <xf numFmtId="171" fontId="2" fillId="0" borderId="9" xfId="1" applyNumberFormat="1" applyFont="1" applyBorder="1" applyAlignment="1">
      <alignment horizontal="right" vertical="center" indent="2"/>
    </xf>
    <xf numFmtId="168" fontId="2" fillId="0" borderId="0" xfId="1" applyNumberFormat="1" applyFont="1" applyFill="1" applyBorder="1" applyAlignment="1">
      <alignment horizontal="right" vertical="center"/>
    </xf>
    <xf numFmtId="168" fontId="3" fillId="0" borderId="0" xfId="6" applyNumberFormat="1" applyFont="1"/>
    <xf numFmtId="165" fontId="4" fillId="0" borderId="5" xfId="6" applyNumberFormat="1" applyFont="1" applyBorder="1" applyAlignment="1">
      <alignment vertical="center"/>
    </xf>
    <xf numFmtId="168" fontId="6" fillId="0" borderId="6" xfId="1" applyNumberFormat="1" applyFont="1" applyBorder="1" applyAlignment="1">
      <alignment horizontal="right"/>
    </xf>
    <xf numFmtId="168" fontId="6" fillId="0" borderId="6" xfId="1" applyNumberFormat="1" applyFont="1" applyFill="1" applyBorder="1" applyAlignment="1">
      <alignment horizontal="right"/>
    </xf>
    <xf numFmtId="168" fontId="6" fillId="0" borderId="0" xfId="1" applyNumberFormat="1" applyFont="1" applyFill="1" applyAlignment="1">
      <alignment horizontal="right"/>
    </xf>
    <xf numFmtId="167" fontId="6" fillId="0" borderId="9" xfId="1" applyNumberFormat="1" applyFont="1" applyBorder="1" applyAlignment="1">
      <alignment horizontal="right"/>
    </xf>
    <xf numFmtId="168" fontId="6" fillId="0" borderId="0" xfId="1" applyNumberFormat="1" applyFont="1" applyFill="1" applyBorder="1" applyAlignment="1">
      <alignment horizontal="right"/>
    </xf>
    <xf numFmtId="3" fontId="3" fillId="0" borderId="5" xfId="6" applyNumberFormat="1" applyFont="1" applyBorder="1" applyAlignment="1">
      <alignment vertical="center"/>
    </xf>
    <xf numFmtId="168" fontId="3" fillId="0" borderId="6" xfId="1" applyNumberFormat="1" applyFont="1" applyFill="1" applyBorder="1" applyAlignment="1">
      <alignment horizontal="right" vertical="center"/>
    </xf>
    <xf numFmtId="172" fontId="3" fillId="0" borderId="5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172" fontId="3" fillId="0" borderId="0" xfId="1" applyNumberFormat="1" applyFont="1" applyFill="1" applyBorder="1" applyAlignment="1">
      <alignment horizontal="right" vertical="center"/>
    </xf>
    <xf numFmtId="3" fontId="3" fillId="0" borderId="10" xfId="6" applyNumberFormat="1" applyFont="1" applyBorder="1" applyAlignment="1">
      <alignment vertical="center"/>
    </xf>
    <xf numFmtId="168" fontId="3" fillId="0" borderId="10" xfId="1" applyNumberFormat="1" applyFont="1" applyFill="1" applyBorder="1" applyAlignment="1">
      <alignment horizontal="right" vertical="center"/>
    </xf>
    <xf numFmtId="168" fontId="3" fillId="0" borderId="8" xfId="1" applyNumberFormat="1" applyFont="1" applyFill="1" applyBorder="1" applyAlignment="1">
      <alignment horizontal="right" vertical="center"/>
    </xf>
    <xf numFmtId="167" fontId="6" fillId="0" borderId="12" xfId="1" applyNumberFormat="1" applyFont="1" applyBorder="1" applyAlignment="1">
      <alignment horizontal="right"/>
    </xf>
    <xf numFmtId="0" fontId="6" fillId="0" borderId="0" xfId="6" applyFont="1" applyAlignment="1">
      <alignment wrapText="1"/>
    </xf>
    <xf numFmtId="0" fontId="2" fillId="0" borderId="0" xfId="6" applyFont="1"/>
    <xf numFmtId="168" fontId="3" fillId="0" borderId="0" xfId="1" applyNumberFormat="1" applyFont="1" applyFill="1" applyBorder="1"/>
    <xf numFmtId="17" fontId="8" fillId="0" borderId="15" xfId="2" applyNumberFormat="1" applyFont="1" applyBorder="1" applyAlignment="1">
      <alignment horizontal="center" vertical="center" wrapText="1"/>
    </xf>
    <xf numFmtId="170" fontId="10" fillId="0" borderId="15" xfId="3" applyNumberFormat="1" applyFont="1" applyFill="1" applyBorder="1" applyAlignment="1">
      <alignment horizontal="center" vertical="center"/>
    </xf>
    <xf numFmtId="0" fontId="8" fillId="0" borderId="13" xfId="2" applyFont="1" applyBorder="1" applyAlignment="1">
      <alignment horizontal="left" vertical="center" wrapText="1" indent="1"/>
    </xf>
    <xf numFmtId="3" fontId="8" fillId="0" borderId="14" xfId="3" applyNumberFormat="1" applyFont="1" applyFill="1" applyBorder="1" applyAlignment="1">
      <alignment horizontal="center" vertical="center" wrapText="1"/>
    </xf>
    <xf numFmtId="3" fontId="8" fillId="0" borderId="15" xfId="3" applyNumberFormat="1" applyFont="1" applyFill="1" applyBorder="1" applyAlignment="1">
      <alignment horizontal="center" vertical="center" wrapText="1"/>
    </xf>
    <xf numFmtId="3" fontId="10" fillId="0" borderId="15" xfId="3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center"/>
    </xf>
    <xf numFmtId="170" fontId="8" fillId="0" borderId="14" xfId="3" applyNumberFormat="1" applyFont="1" applyFill="1" applyBorder="1" applyAlignment="1">
      <alignment horizontal="center" vertical="center" wrapText="1"/>
    </xf>
    <xf numFmtId="170" fontId="8" fillId="0" borderId="15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17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right" vertical="center" wrapText="1" indent="1"/>
    </xf>
    <xf numFmtId="49" fontId="2" fillId="0" borderId="9" xfId="0" applyNumberFormat="1" applyFont="1" applyBorder="1" applyAlignment="1">
      <alignment horizontal="right" vertical="center" wrapText="1" indent="1"/>
    </xf>
    <xf numFmtId="49" fontId="2" fillId="0" borderId="12" xfId="0" applyNumberFormat="1" applyFont="1" applyBorder="1" applyAlignment="1">
      <alignment horizontal="right" vertical="center" wrapText="1" inden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17" fontId="2" fillId="0" borderId="6" xfId="0" applyNumberFormat="1" applyFont="1" applyBorder="1" applyAlignment="1">
      <alignment horizontal="center" vertical="center" wrapText="1"/>
    </xf>
    <xf numFmtId="17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0" xfId="4" applyFont="1" applyAlignment="1">
      <alignment horizontal="center"/>
    </xf>
    <xf numFmtId="0" fontId="2" fillId="0" borderId="1" xfId="4" applyFont="1" applyBorder="1" applyAlignment="1">
      <alignment horizontal="left" vertical="center" wrapText="1" indent="1"/>
    </xf>
    <xf numFmtId="0" fontId="13" fillId="0" borderId="5" xfId="4" applyBorder="1" applyAlignment="1">
      <alignment horizontal="left" vertical="center" wrapText="1" indent="1"/>
    </xf>
    <xf numFmtId="0" fontId="13" fillId="0" borderId="10" xfId="4" applyBorder="1" applyAlignment="1">
      <alignment horizontal="left" vertical="center" wrapText="1" indent="1"/>
    </xf>
    <xf numFmtId="0" fontId="2" fillId="0" borderId="2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49" fontId="2" fillId="0" borderId="2" xfId="4" applyNumberFormat="1" applyFont="1" applyBorder="1" applyAlignment="1">
      <alignment horizontal="center" vertical="center" wrapText="1"/>
    </xf>
    <xf numFmtId="49" fontId="2" fillId="0" borderId="8" xfId="4" applyNumberFormat="1" applyFont="1" applyBorder="1" applyAlignment="1">
      <alignment horizontal="center" vertical="center" wrapText="1"/>
    </xf>
    <xf numFmtId="49" fontId="2" fillId="0" borderId="7" xfId="4" applyNumberFormat="1" applyFont="1" applyBorder="1" applyAlignment="1">
      <alignment horizontal="center" vertical="center" wrapText="1"/>
    </xf>
    <xf numFmtId="49" fontId="2" fillId="0" borderId="9" xfId="4" applyNumberFormat="1" applyFont="1" applyBorder="1" applyAlignment="1">
      <alignment horizontal="center" vertical="center" wrapText="1"/>
    </xf>
    <xf numFmtId="49" fontId="13" fillId="0" borderId="12" xfId="4" applyNumberFormat="1" applyBorder="1" applyAlignment="1">
      <alignment horizontal="center" vertical="center" wrapText="1"/>
    </xf>
    <xf numFmtId="49" fontId="3" fillId="0" borderId="3" xfId="4" quotePrefix="1" applyNumberFormat="1" applyFont="1" applyBorder="1" applyAlignment="1">
      <alignment horizontal="center" vertical="center" wrapText="1"/>
    </xf>
    <xf numFmtId="49" fontId="3" fillId="0" borderId="4" xfId="4" applyNumberFormat="1" applyFont="1" applyBorder="1" applyAlignment="1">
      <alignment horizontal="center" vertical="center" wrapText="1"/>
    </xf>
    <xf numFmtId="49" fontId="3" fillId="0" borderId="11" xfId="4" applyNumberFormat="1" applyFont="1" applyBorder="1" applyAlignment="1">
      <alignment horizontal="center" vertical="center" wrapText="1"/>
    </xf>
    <xf numFmtId="0" fontId="2" fillId="0" borderId="0" xfId="6" applyFont="1" applyAlignment="1">
      <alignment horizontal="center"/>
    </xf>
    <xf numFmtId="0" fontId="2" fillId="0" borderId="27" xfId="6" applyFont="1" applyBorder="1" applyAlignment="1">
      <alignment horizontal="left" vertical="center" wrapText="1" indent="1"/>
    </xf>
    <xf numFmtId="0" fontId="2" fillId="0" borderId="0" xfId="6" applyFont="1" applyAlignment="1">
      <alignment horizontal="left" vertical="center" wrapText="1" indent="1"/>
    </xf>
    <xf numFmtId="0" fontId="2" fillId="0" borderId="26" xfId="6" applyFont="1" applyBorder="1" applyAlignment="1">
      <alignment horizontal="left" vertical="center" wrapText="1" indent="1"/>
    </xf>
    <xf numFmtId="168" fontId="2" fillId="0" borderId="2" xfId="1" applyNumberFormat="1" applyFont="1" applyBorder="1" applyAlignment="1">
      <alignment horizontal="center" vertical="center" wrapText="1"/>
    </xf>
    <xf numFmtId="168" fontId="2" fillId="0" borderId="8" xfId="1" applyNumberFormat="1" applyFont="1" applyBorder="1" applyAlignment="1">
      <alignment horizontal="center" vertical="center" wrapText="1"/>
    </xf>
    <xf numFmtId="167" fontId="2" fillId="0" borderId="7" xfId="1" applyNumberFormat="1" applyFont="1" applyBorder="1" applyAlignment="1">
      <alignment horizontal="center" vertical="center" wrapText="1"/>
    </xf>
    <xf numFmtId="167" fontId="2" fillId="0" borderId="9" xfId="1" applyNumberFormat="1" applyFont="1" applyBorder="1" applyAlignment="1">
      <alignment horizontal="center" vertical="center" wrapText="1"/>
    </xf>
    <xf numFmtId="167" fontId="13" fillId="0" borderId="12" xfId="1" applyNumberFormat="1" applyFont="1" applyBorder="1" applyAlignment="1">
      <alignment horizontal="center" vertical="center" wrapText="1"/>
    </xf>
    <xf numFmtId="168" fontId="3" fillId="0" borderId="3" xfId="1" quotePrefix="1" applyNumberFormat="1" applyFont="1" applyBorder="1" applyAlignment="1">
      <alignment horizontal="center" vertical="center" wrapText="1"/>
    </xf>
    <xf numFmtId="168" fontId="3" fillId="0" borderId="4" xfId="1" applyNumberFormat="1" applyFont="1" applyBorder="1" applyAlignment="1">
      <alignment horizontal="center" vertical="center" wrapText="1"/>
    </xf>
    <xf numFmtId="168" fontId="3" fillId="0" borderId="11" xfId="1" applyNumberFormat="1" applyFont="1" applyBorder="1" applyAlignment="1">
      <alignment horizontal="center" vertical="center" wrapText="1"/>
    </xf>
  </cellXfs>
  <cellStyles count="7">
    <cellStyle name="Comma" xfId="1" builtinId="3"/>
    <cellStyle name="Comma 4" xfId="3" xr:uid="{7E36B516-0AF9-40A7-A06B-E6E522CFC2AC}"/>
    <cellStyle name="Normal" xfId="0" builtinId="0"/>
    <cellStyle name="Normal 2" xfId="4" xr:uid="{565C6312-8F1F-4A4C-A326-B3D229B8ECFF}"/>
    <cellStyle name="Normal 4" xfId="6" xr:uid="{9B74D465-8161-4C52-ABDF-0E9537322C39}"/>
    <cellStyle name="Normal 5" xfId="5" xr:uid="{71614AD6-C4AC-4860-AB31-605019F3A578}"/>
    <cellStyle name="Normal 6" xfId="2" xr:uid="{DF5E7F9B-6F10-4DBE-817D-3899CD26F7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DEE8-48EF-4FC9-9700-8DC6A6DABC18}">
  <dimension ref="A1:H55"/>
  <sheetViews>
    <sheetView zoomScaleNormal="100" workbookViewId="0">
      <pane xSplit="1" ySplit="5" topLeftCell="B6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RowHeight="15" x14ac:dyDescent="0.25"/>
  <cols>
    <col min="1" max="1" width="35.7109375" style="31" customWidth="1"/>
    <col min="2" max="2" width="11.28515625" style="32" customWidth="1"/>
    <col min="3" max="3" width="11.28515625" style="33" customWidth="1"/>
    <col min="4" max="4" width="11.28515625" style="32" customWidth="1"/>
    <col min="5" max="5" width="10.7109375" style="32" customWidth="1"/>
    <col min="6" max="6" width="10.7109375" style="34" customWidth="1"/>
    <col min="7" max="7" width="8.85546875" customWidth="1"/>
  </cols>
  <sheetData>
    <row r="1" spans="1:8" x14ac:dyDescent="0.25">
      <c r="A1" s="142" t="s">
        <v>0</v>
      </c>
      <c r="B1" s="142"/>
      <c r="C1" s="142"/>
      <c r="D1" s="142"/>
      <c r="E1" s="142"/>
      <c r="F1" s="142"/>
    </row>
    <row r="3" spans="1:8" ht="35.65" customHeight="1" x14ac:dyDescent="0.25">
      <c r="A3" s="143" t="s">
        <v>1</v>
      </c>
      <c r="B3" s="146" t="s">
        <v>2</v>
      </c>
      <c r="C3" s="146" t="s">
        <v>3</v>
      </c>
      <c r="D3" s="146" t="s">
        <v>4</v>
      </c>
      <c r="E3" s="149" t="s">
        <v>5</v>
      </c>
      <c r="F3" s="150"/>
    </row>
    <row r="4" spans="1:8" ht="14.45" customHeight="1" x14ac:dyDescent="0.25">
      <c r="A4" s="144"/>
      <c r="B4" s="147"/>
      <c r="C4" s="147"/>
      <c r="D4" s="147"/>
      <c r="E4" s="151" t="s">
        <v>6</v>
      </c>
      <c r="F4" s="152" t="s">
        <v>7</v>
      </c>
    </row>
    <row r="5" spans="1:8" x14ac:dyDescent="0.25">
      <c r="A5" s="144"/>
      <c r="B5" s="148"/>
      <c r="C5" s="148"/>
      <c r="D5" s="148"/>
      <c r="E5" s="148"/>
      <c r="F5" s="153"/>
    </row>
    <row r="6" spans="1:8" x14ac:dyDescent="0.25">
      <c r="A6" s="145"/>
      <c r="B6" s="155" t="s">
        <v>8</v>
      </c>
      <c r="C6" s="156"/>
      <c r="D6" s="156"/>
      <c r="E6" s="157"/>
      <c r="F6" s="154"/>
    </row>
    <row r="7" spans="1:8" x14ac:dyDescent="0.25">
      <c r="A7" s="1" t="s">
        <v>9</v>
      </c>
      <c r="B7" s="2">
        <f>SUM(B8:B23)</f>
        <v>4851015.0906600002</v>
      </c>
      <c r="C7" s="2">
        <f>SUM(C8:C23)</f>
        <v>5025565.21844</v>
      </c>
      <c r="D7" s="2">
        <f>SUM(D8:D23)</f>
        <v>5749181.8396199998</v>
      </c>
      <c r="E7" s="3">
        <f t="shared" ref="E7" si="0">D7-C7</f>
        <v>723616.62117999978</v>
      </c>
      <c r="F7" s="4">
        <f>E7/C7*100</f>
        <v>14.398711184263959</v>
      </c>
      <c r="G7" s="5" t="s">
        <v>10</v>
      </c>
      <c r="H7" s="5"/>
    </row>
    <row r="8" spans="1:8" x14ac:dyDescent="0.25">
      <c r="A8" s="6" t="s">
        <v>11</v>
      </c>
      <c r="B8" s="7">
        <v>208678.90756999998</v>
      </c>
      <c r="C8" s="8">
        <v>214110.38767999999</v>
      </c>
      <c r="D8" s="8">
        <v>218531.36517999996</v>
      </c>
      <c r="E8" s="9" cm="1">
        <f t="array" ref="E8">_xlfn.IFS(C8="-",D8,D8="-",-C8,AND(C8="-",D8="-"),"-",AND(C8&lt;&gt;"-",D8&lt;&gt;"-"),D8-C8)</f>
        <v>4420.977499999979</v>
      </c>
      <c r="F8" s="10"/>
      <c r="G8" s="5"/>
      <c r="H8" s="5"/>
    </row>
    <row r="9" spans="1:8" x14ac:dyDescent="0.25">
      <c r="A9" s="6" t="s">
        <v>12</v>
      </c>
      <c r="B9" s="7">
        <v>279248.12860999996</v>
      </c>
      <c r="C9" s="8">
        <v>311183.78770999995</v>
      </c>
      <c r="D9" s="8">
        <v>331846.63355000003</v>
      </c>
      <c r="E9" s="9" cm="1">
        <f t="array" ref="E9">_xlfn.IFS(C9="-",D9,D9="-",-C9,AND(C9="-",D9="-"),"-",AND(C9&lt;&gt;"-",D9&lt;&gt;"-"),D9-C9)</f>
        <v>20662.845840000082</v>
      </c>
      <c r="F9" s="10"/>
      <c r="G9" s="5"/>
      <c r="H9" s="5"/>
    </row>
    <row r="10" spans="1:8" x14ac:dyDescent="0.25">
      <c r="A10" s="6" t="s">
        <v>13</v>
      </c>
      <c r="B10" s="7">
        <v>1973746.0521099996</v>
      </c>
      <c r="C10" s="8">
        <v>1945339.8469499999</v>
      </c>
      <c r="D10" s="8">
        <v>2342976.0080999997</v>
      </c>
      <c r="E10" s="9" cm="1">
        <f t="array" ref="E10">_xlfn.IFS(C10="-",D10,D10="-",-C10,AND(C10="-",D10="-"),"-",AND(C10&lt;&gt;"-",D10&lt;&gt;"-"),D10-C10)</f>
        <v>397636.16114999983</v>
      </c>
      <c r="F10" s="10"/>
      <c r="G10" s="5"/>
      <c r="H10" s="5"/>
    </row>
    <row r="11" spans="1:8" x14ac:dyDescent="0.25">
      <c r="A11" s="6" t="s">
        <v>14</v>
      </c>
      <c r="B11" s="7">
        <v>1018238.6022199998</v>
      </c>
      <c r="C11" s="8">
        <v>1105290.8437300001</v>
      </c>
      <c r="D11" s="8">
        <v>1251877.6200599999</v>
      </c>
      <c r="E11" s="11" cm="1">
        <f t="array" ref="E11">_xlfn.IFS(C11="-",D11,D11="-",-C11,AND(C11="-",D11="-"),"-",AND(C11&lt;&gt;"-",D11&lt;&gt;"-"),D11-C11)</f>
        <v>146586.77632999979</v>
      </c>
      <c r="F11" s="10" t="s">
        <v>10</v>
      </c>
      <c r="G11" s="5"/>
      <c r="H11" s="5"/>
    </row>
    <row r="12" spans="1:8" x14ac:dyDescent="0.25">
      <c r="A12" s="6" t="s">
        <v>15</v>
      </c>
      <c r="B12" s="7">
        <v>79091.828960000013</v>
      </c>
      <c r="C12" s="8">
        <v>78485.365059999996</v>
      </c>
      <c r="D12" s="8">
        <v>58859.396970000009</v>
      </c>
      <c r="E12" s="9" cm="1">
        <f t="array" ref="E12">_xlfn.IFS(C12="-",D12,D12="-",-C12,AND(C12="-",D12="-"),"-",AND(C12&lt;&gt;"-",D12&lt;&gt;"-"),D12-C12)</f>
        <v>-19625.968089999988</v>
      </c>
      <c r="F12" s="10"/>
      <c r="G12" s="5" t="s">
        <v>10</v>
      </c>
      <c r="H12" s="5"/>
    </row>
    <row r="13" spans="1:8" x14ac:dyDescent="0.25">
      <c r="A13" s="6" t="s">
        <v>16</v>
      </c>
      <c r="B13" s="7">
        <v>1439.8628999999999</v>
      </c>
      <c r="C13" s="8">
        <v>1526.25325</v>
      </c>
      <c r="D13" s="8">
        <v>2571.7528299999994</v>
      </c>
      <c r="E13" s="9" cm="1">
        <f t="array" ref="E13">_xlfn.IFS(C13="-",D13,D13="-",-C13,AND(C13="-",D13="-"),"-",AND(C13&lt;&gt;"-",D13&lt;&gt;"-"),D13-C13)</f>
        <v>1045.4995799999995</v>
      </c>
      <c r="F13" s="10"/>
      <c r="G13" s="5"/>
      <c r="H13" s="5"/>
    </row>
    <row r="14" spans="1:8" x14ac:dyDescent="0.25">
      <c r="A14" s="6" t="s">
        <v>17</v>
      </c>
      <c r="B14" s="7">
        <v>28386.215539999997</v>
      </c>
      <c r="C14" s="8">
        <v>37191.294650000003</v>
      </c>
      <c r="D14" s="8">
        <v>39139.320439999996</v>
      </c>
      <c r="E14" s="9" cm="1">
        <f t="array" ref="E14">_xlfn.IFS(C14="-",D14,D14="-",-C14,AND(C14="-",D14="-"),"-",AND(C14&lt;&gt;"-",D14&lt;&gt;"-"),D14-C14)</f>
        <v>1948.0257899999924</v>
      </c>
      <c r="F14" s="10"/>
      <c r="G14" s="5"/>
      <c r="H14" s="5"/>
    </row>
    <row r="15" spans="1:8" x14ac:dyDescent="0.25">
      <c r="A15" s="6" t="s">
        <v>18</v>
      </c>
      <c r="B15" s="7">
        <v>26780.11765</v>
      </c>
      <c r="C15" s="8">
        <v>35184.054600000003</v>
      </c>
      <c r="D15" s="8">
        <v>36249.275739999997</v>
      </c>
      <c r="E15" s="9" cm="1">
        <f t="array" ref="E15">_xlfn.IFS(C15="-",D15,D15="-",-C15,AND(C15="-",D15="-"),"-",AND(C15&lt;&gt;"-",D15&lt;&gt;"-"),D15-C15)</f>
        <v>1065.2211399999942</v>
      </c>
      <c r="F15" s="10"/>
      <c r="G15" s="5"/>
      <c r="H15" s="5"/>
    </row>
    <row r="16" spans="1:8" x14ac:dyDescent="0.25">
      <c r="A16" s="6" t="s">
        <v>19</v>
      </c>
      <c r="B16" s="7">
        <v>2446.3391900000001</v>
      </c>
      <c r="C16" s="8">
        <v>16013.170799999998</v>
      </c>
      <c r="D16" s="8">
        <v>13224.92418</v>
      </c>
      <c r="E16" s="9" cm="1">
        <f t="array" ref="E16">_xlfn.IFS(C16="-",D16,D16="-",-C16,AND(C16="-",D16="-"),"-",AND(C16&lt;&gt;"-",D16&lt;&gt;"-"),D16-C16)</f>
        <v>-2788.2466199999981</v>
      </c>
      <c r="F16" s="10"/>
      <c r="G16" s="5"/>
      <c r="H16" s="5"/>
    </row>
    <row r="17" spans="1:8" x14ac:dyDescent="0.25">
      <c r="A17" s="6" t="s">
        <v>20</v>
      </c>
      <c r="B17" s="7" t="s">
        <v>21</v>
      </c>
      <c r="C17" s="8" t="s">
        <v>21</v>
      </c>
      <c r="D17" s="8">
        <v>10000</v>
      </c>
      <c r="E17" s="9" cm="1">
        <f t="array" ref="E17">_xlfn.IFS(C17="-",D17,D17="-",-C17,AND(C17="-",D17="-"),"-",AND(C17&lt;&gt;"-",D17&lt;&gt;"-"),D17-C17)</f>
        <v>10000</v>
      </c>
      <c r="F17" s="10"/>
      <c r="G17" s="5"/>
      <c r="H17" s="5"/>
    </row>
    <row r="18" spans="1:8" x14ac:dyDescent="0.25">
      <c r="A18" s="6" t="s">
        <v>22</v>
      </c>
      <c r="B18" s="7">
        <v>16651.083990000003</v>
      </c>
      <c r="C18" s="8">
        <v>22816.398439999994</v>
      </c>
      <c r="D18" s="8">
        <v>33333.190759999998</v>
      </c>
      <c r="E18" s="9" cm="1">
        <f t="array" ref="E18">_xlfn.IFS(C18="-",D18,D18="-",-C18,AND(C18="-",D18="-"),"-",AND(C18&lt;&gt;"-",D18&lt;&gt;"-"),D18-C18)</f>
        <v>10516.792320000004</v>
      </c>
      <c r="F18" s="10"/>
      <c r="G18" s="5"/>
      <c r="H18" s="5"/>
    </row>
    <row r="19" spans="1:8" x14ac:dyDescent="0.25">
      <c r="A19" s="6" t="s">
        <v>23</v>
      </c>
      <c r="B19" s="7">
        <v>25533.426099999997</v>
      </c>
      <c r="C19" s="8">
        <v>23908.426729999999</v>
      </c>
      <c r="D19" s="8">
        <v>37638.585740000002</v>
      </c>
      <c r="E19" s="9" cm="1">
        <f t="array" ref="E19">_xlfn.IFS(C19="-",D19,D19="-",-C19,AND(C19="-",D19="-"),"-",AND(C19&lt;&gt;"-",D19&lt;&gt;"-"),D19-C19)</f>
        <v>13730.159010000003</v>
      </c>
      <c r="F19" s="10"/>
      <c r="G19" s="5"/>
      <c r="H19" s="5"/>
    </row>
    <row r="20" spans="1:8" x14ac:dyDescent="0.25">
      <c r="A20" s="6" t="s">
        <v>24</v>
      </c>
      <c r="B20" s="7">
        <v>844.69057999999995</v>
      </c>
      <c r="C20" s="8">
        <v>487.80683999999997</v>
      </c>
      <c r="D20" s="8">
        <v>328.28813000000002</v>
      </c>
      <c r="E20" s="9" cm="1">
        <f t="array" ref="E20">_xlfn.IFS(C20="-",D20,D20="-",-C20,AND(C20="-",D20="-"),"-",AND(C20&lt;&gt;"-",D20&lt;&gt;"-"),D20-C20)</f>
        <v>-159.51870999999994</v>
      </c>
      <c r="F20" s="10"/>
      <c r="G20" s="5"/>
      <c r="H20" s="5"/>
    </row>
    <row r="21" spans="1:8" x14ac:dyDescent="0.25">
      <c r="A21" s="6" t="s">
        <v>25</v>
      </c>
      <c r="B21" s="7">
        <v>954547.14589000016</v>
      </c>
      <c r="C21" s="8">
        <v>1053634.1147799999</v>
      </c>
      <c r="D21" s="8">
        <v>1134789.52923</v>
      </c>
      <c r="E21" s="9" cm="1">
        <f t="array" ref="E21">_xlfn.IFS(C21="-",D21,D21="-",-C21,AND(C21="-",D21="-"),"-",AND(C21&lt;&gt;"-",D21&lt;&gt;"-"),D21-C21)</f>
        <v>81155.41445000004</v>
      </c>
      <c r="F21" s="10"/>
      <c r="G21" s="5"/>
      <c r="H21" s="5"/>
    </row>
    <row r="22" spans="1:8" x14ac:dyDescent="0.25">
      <c r="A22" s="6" t="s">
        <v>26</v>
      </c>
      <c r="B22" s="7">
        <v>210806.109</v>
      </c>
      <c r="C22" s="8">
        <v>166238.32029000003</v>
      </c>
      <c r="D22" s="8">
        <v>214731.35316999999</v>
      </c>
      <c r="E22" s="9" cm="1">
        <f t="array" ref="E22">_xlfn.IFS(C22="-",D22,D22="-",-C22,AND(C22="-",D22="-"),"-",AND(C22&lt;&gt;"-",D22&lt;&gt;"-"),D22-C22)</f>
        <v>48493.032879999955</v>
      </c>
      <c r="F22" s="10"/>
      <c r="G22" s="5"/>
      <c r="H22" s="5"/>
    </row>
    <row r="23" spans="1:8" x14ac:dyDescent="0.25">
      <c r="A23" s="6" t="s">
        <v>27</v>
      </c>
      <c r="B23" s="8">
        <v>24576.580349999986</v>
      </c>
      <c r="C23" s="8">
        <v>14155.146929999997</v>
      </c>
      <c r="D23" s="8">
        <v>23084.595539999998</v>
      </c>
      <c r="E23" s="9" cm="1">
        <f t="array" ref="E23">_xlfn.IFS(C23="-",D23,D23="-",-C23,AND(C23="-",D23="-"),"-",AND(C23&lt;&gt;"-",D23&lt;&gt;"-"),D23-C23)</f>
        <v>8929.4486100000013</v>
      </c>
      <c r="F23" s="10"/>
      <c r="G23" s="5"/>
      <c r="H23" s="5"/>
    </row>
    <row r="24" spans="1:8" x14ac:dyDescent="0.25">
      <c r="A24" s="6"/>
      <c r="B24" s="7"/>
      <c r="C24" s="7"/>
      <c r="D24" s="7"/>
      <c r="E24" s="9"/>
      <c r="F24" s="10"/>
      <c r="G24" s="5"/>
      <c r="H24" s="5"/>
    </row>
    <row r="25" spans="1:8" x14ac:dyDescent="0.25">
      <c r="A25" s="1" t="s">
        <v>28</v>
      </c>
      <c r="B25" s="2">
        <f>SUM(B27,B33,B35)</f>
        <v>4752381.5665899999</v>
      </c>
      <c r="C25" s="2">
        <f>SUM(C27,C33,C35)</f>
        <v>5228963.5992200011</v>
      </c>
      <c r="D25" s="2">
        <f>SUM(D27,D33,D35)</f>
        <v>6125355.4424399994</v>
      </c>
      <c r="E25" s="3" cm="1">
        <f t="array" ref="E25">_xlfn.IFS(C25="-",D25,D25="-",-C25,AND(C25="-",D25="-"),"-",AND(C25&lt;&gt;"-",D25&lt;&gt;"-"),D25-C25)</f>
        <v>896391.84321999829</v>
      </c>
      <c r="F25" s="12">
        <f>E25/C25*100</f>
        <v>17.142820488436982</v>
      </c>
      <c r="G25" s="5"/>
      <c r="H25" s="5"/>
    </row>
    <row r="26" spans="1:8" x14ac:dyDescent="0.25">
      <c r="A26" s="6"/>
      <c r="B26" s="7"/>
      <c r="C26" s="7"/>
      <c r="D26" s="7"/>
      <c r="E26" s="11"/>
      <c r="F26" s="10"/>
      <c r="G26" s="5"/>
      <c r="H26" s="5"/>
    </row>
    <row r="27" spans="1:8" x14ac:dyDescent="0.25">
      <c r="A27" s="13" t="s">
        <v>29</v>
      </c>
      <c r="B27" s="14">
        <f>SUM(B28:B31)</f>
        <v>4162491.1837499999</v>
      </c>
      <c r="C27" s="14">
        <f>SUM(C28:C31)</f>
        <v>4546446.8390000015</v>
      </c>
      <c r="D27" s="14">
        <f>SUM(D28:D31)</f>
        <v>5233646.8469099989</v>
      </c>
      <c r="E27" s="11" cm="1">
        <f t="array" ref="E27">_xlfn.IFS(C27="-",D27,D27="-",-C27,AND(C27="-",D27="-"),"-",AND(C27&lt;&gt;"-",D27&lt;&gt;"-"),D27-C27)</f>
        <v>687200.00790999737</v>
      </c>
      <c r="F27" s="10">
        <f>E27/C27*100</f>
        <v>15.11510047835835</v>
      </c>
      <c r="G27" s="5"/>
      <c r="H27" s="5"/>
    </row>
    <row r="28" spans="1:8" x14ac:dyDescent="0.25">
      <c r="A28" s="15" t="s">
        <v>30</v>
      </c>
      <c r="B28" s="8">
        <v>810981.35515000066</v>
      </c>
      <c r="C28" s="8">
        <v>933744.87594999978</v>
      </c>
      <c r="D28" s="8">
        <v>1039892.5966299982</v>
      </c>
      <c r="E28" s="11" cm="1">
        <f t="array" ref="E28">_xlfn.IFS(C28="-",D28,D28="-",-C28,AND(C28="-",D28="-"),"-",AND(C28&lt;&gt;"-",D28&lt;&gt;"-"),D28-C28)</f>
        <v>106147.7206799984</v>
      </c>
      <c r="F28" s="10"/>
      <c r="G28" s="5"/>
      <c r="H28" s="5"/>
    </row>
    <row r="29" spans="1:8" x14ac:dyDescent="0.25">
      <c r="A29" s="16" t="s">
        <v>31</v>
      </c>
      <c r="B29" s="7">
        <v>223697.42804999996</v>
      </c>
      <c r="C29" s="8">
        <v>263564.80922999996</v>
      </c>
      <c r="D29" s="8">
        <v>375451.93888000044</v>
      </c>
      <c r="E29" s="11" cm="1">
        <f t="array" ref="E29">_xlfn.IFS(C29="-",D29,D29="-",-C29,AND(C29="-",D29="-"),"-",AND(C29&lt;&gt;"-",D29&lt;&gt;"-"),D29-C29)</f>
        <v>111887.12965000048</v>
      </c>
      <c r="F29" s="10"/>
      <c r="G29" s="5"/>
      <c r="H29" s="5"/>
    </row>
    <row r="30" spans="1:8" x14ac:dyDescent="0.25">
      <c r="A30" s="15" t="s">
        <v>32</v>
      </c>
      <c r="B30" s="7">
        <v>2559474.4367199992</v>
      </c>
      <c r="C30" s="8">
        <v>2737782.1693200013</v>
      </c>
      <c r="D30" s="8">
        <v>3111979.6033100006</v>
      </c>
      <c r="E30" s="11" cm="1">
        <f t="array" ref="E30">_xlfn.IFS(C30="-",D30,D30="-",-C30,AND(C30="-",D30="-"),"-",AND(C30&lt;&gt;"-",D30&lt;&gt;"-"),D30-C30)</f>
        <v>374197.43398999935</v>
      </c>
      <c r="F30" s="10"/>
      <c r="G30" s="5"/>
      <c r="H30" s="5"/>
    </row>
    <row r="31" spans="1:8" x14ac:dyDescent="0.25">
      <c r="A31" s="15" t="s">
        <v>33</v>
      </c>
      <c r="B31" s="7">
        <v>568337.96382999991</v>
      </c>
      <c r="C31" s="8">
        <v>611354.98450000002</v>
      </c>
      <c r="D31" s="8">
        <v>706322.70808999997</v>
      </c>
      <c r="E31" s="11" cm="1">
        <f t="array" ref="E31">_xlfn.IFS(C31="-",D31,D31="-",-C31,AND(C31="-",D31="-"),"-",AND(C31&lt;&gt;"-",D31&lt;&gt;"-"),D31-C31)</f>
        <v>94967.72358999995</v>
      </c>
      <c r="F31" s="10"/>
      <c r="G31" s="5"/>
      <c r="H31" s="5"/>
    </row>
    <row r="32" spans="1:8" x14ac:dyDescent="0.25">
      <c r="A32" s="15"/>
      <c r="B32" s="7"/>
      <c r="C32" s="8"/>
      <c r="D32" s="8"/>
      <c r="E32" s="11"/>
      <c r="F32" s="10"/>
      <c r="G32" s="5"/>
      <c r="H32" s="5"/>
    </row>
    <row r="33" spans="1:8" x14ac:dyDescent="0.25">
      <c r="A33" s="13" t="s">
        <v>34</v>
      </c>
      <c r="B33" s="7">
        <v>173195.42411000002</v>
      </c>
      <c r="C33" s="8">
        <v>192529.111</v>
      </c>
      <c r="D33" s="8">
        <v>218581.51277999999</v>
      </c>
      <c r="E33" s="11" cm="1">
        <f t="array" ref="E33">_xlfn.IFS(C33="-",D33,D33="-",-C33,AND(C33="-",D33="-"),"-",AND(C33&lt;&gt;"-",D33&lt;&gt;"-"),D33-C33)</f>
        <v>26052.401779999986</v>
      </c>
      <c r="F33" s="10">
        <f>E33/C33*100</f>
        <v>13.531668870584451</v>
      </c>
      <c r="G33" s="5"/>
      <c r="H33" s="5"/>
    </row>
    <row r="34" spans="1:8" x14ac:dyDescent="0.25">
      <c r="A34" s="15"/>
      <c r="B34" s="17"/>
      <c r="C34" s="18"/>
      <c r="D34" s="18"/>
      <c r="E34" s="11"/>
      <c r="F34" s="10"/>
      <c r="G34" s="5"/>
      <c r="H34" s="5"/>
    </row>
    <row r="35" spans="1:8" x14ac:dyDescent="0.25">
      <c r="A35" s="13" t="s">
        <v>35</v>
      </c>
      <c r="B35" s="7">
        <v>416694.95873000001</v>
      </c>
      <c r="C35" s="8">
        <v>489987.64921999985</v>
      </c>
      <c r="D35" s="8">
        <v>673127.08274999971</v>
      </c>
      <c r="E35" s="11" cm="1">
        <f t="array" ref="E35">_xlfn.IFS(C35="-",D35,D35="-",-C35,AND(C35="-",D35="-"),"-",AND(C35&lt;&gt;"-",D35&lt;&gt;"-"),D35-C35)</f>
        <v>183139.43352999986</v>
      </c>
      <c r="F35" s="10">
        <f>E35/C35*100</f>
        <v>37.376336693697347</v>
      </c>
      <c r="G35" s="5"/>
      <c r="H35" s="5"/>
    </row>
    <row r="36" spans="1:8" x14ac:dyDescent="0.25">
      <c r="A36" s="15"/>
      <c r="B36" s="7"/>
      <c r="C36" s="7"/>
      <c r="D36" s="7"/>
      <c r="E36" s="11"/>
      <c r="F36" s="10"/>
      <c r="G36" s="5"/>
      <c r="H36" s="5"/>
    </row>
    <row r="37" spans="1:8" x14ac:dyDescent="0.25">
      <c r="A37" s="19" t="s">
        <v>36</v>
      </c>
      <c r="B37" s="2">
        <f>B7-B25</f>
        <v>98633.524070000276</v>
      </c>
      <c r="C37" s="2">
        <f>C7-C25</f>
        <v>-203398.38078000117</v>
      </c>
      <c r="D37" s="2">
        <f>D7-D25</f>
        <v>-376173.60281999968</v>
      </c>
      <c r="E37" s="3" cm="1">
        <f t="array" ref="E37">_xlfn.IFS(C37="-",D37,D37="-",-C37,AND(C37="-",D37="-"),"-",AND(C37&lt;&gt;"-",D37&lt;&gt;"-"),D37-C37)</f>
        <v>-172775.22203999851</v>
      </c>
      <c r="F37" s="12">
        <f>E37/C37*100</f>
        <v>84.944246545834034</v>
      </c>
      <c r="G37" s="5"/>
      <c r="H37" s="5"/>
    </row>
    <row r="38" spans="1:8" x14ac:dyDescent="0.25">
      <c r="A38" s="19"/>
      <c r="B38" s="20"/>
      <c r="C38" s="20"/>
      <c r="D38" s="20"/>
      <c r="E38" s="21"/>
      <c r="F38" s="22"/>
      <c r="G38" s="5"/>
      <c r="H38" s="5"/>
    </row>
    <row r="39" spans="1:8" ht="14.45" customHeight="1" x14ac:dyDescent="0.25">
      <c r="A39" s="23" t="s">
        <v>37</v>
      </c>
      <c r="B39" s="14"/>
      <c r="C39" s="14"/>
      <c r="D39" s="14"/>
      <c r="E39" s="9"/>
      <c r="F39" s="22"/>
      <c r="G39" s="5"/>
      <c r="H39" s="5"/>
    </row>
    <row r="40" spans="1:8" x14ac:dyDescent="0.25">
      <c r="A40" s="24"/>
      <c r="B40" s="14"/>
      <c r="C40" s="14"/>
      <c r="D40" s="14"/>
      <c r="E40" s="9"/>
      <c r="F40" s="22"/>
      <c r="G40" s="5"/>
      <c r="H40" s="5"/>
    </row>
    <row r="41" spans="1:8" ht="14.45" customHeight="1" x14ac:dyDescent="0.25">
      <c r="A41" s="13" t="s">
        <v>38</v>
      </c>
      <c r="B41" s="14"/>
      <c r="C41" s="14"/>
      <c r="D41" s="14"/>
      <c r="E41" s="9"/>
      <c r="F41" s="22"/>
      <c r="G41" s="5"/>
      <c r="H41" s="5"/>
    </row>
    <row r="42" spans="1:8" x14ac:dyDescent="0.25">
      <c r="A42" s="25" t="s">
        <v>39</v>
      </c>
      <c r="B42" s="7">
        <v>859806.5</v>
      </c>
      <c r="C42" s="8">
        <v>971360.3</v>
      </c>
      <c r="D42" s="8">
        <v>999047.4</v>
      </c>
      <c r="E42" s="9" cm="1">
        <f t="array" ref="E42">_xlfn.IFS(C42="-",D42,D42="-",-C42,AND(C42="-",D42="-"),"-",AND(C42&lt;&gt;"-",D42&lt;&gt;"-"),D42-C42)</f>
        <v>27687.099999999977</v>
      </c>
      <c r="F42" s="22"/>
      <c r="G42" s="5"/>
      <c r="H42" s="5"/>
    </row>
    <row r="43" spans="1:8" x14ac:dyDescent="0.25">
      <c r="A43" s="25" t="s">
        <v>40</v>
      </c>
      <c r="B43" s="7" t="s">
        <v>21</v>
      </c>
      <c r="C43" s="8">
        <v>250</v>
      </c>
      <c r="D43" s="8">
        <v>6652.2648399999998</v>
      </c>
      <c r="E43" s="9" cm="1">
        <f t="array" ref="E43">_xlfn.IFS(C43="-",D43,D43="-",-C43,AND(C43="-",D43="-"),"-",AND(C43&lt;&gt;"-",D43&lt;&gt;"-"),D43-C43)</f>
        <v>6402.2648399999998</v>
      </c>
      <c r="F43" s="22"/>
      <c r="G43" s="5"/>
      <c r="H43" s="5"/>
    </row>
    <row r="44" spans="1:8" x14ac:dyDescent="0.25">
      <c r="A44" s="25" t="s">
        <v>41</v>
      </c>
      <c r="B44" s="7" t="s">
        <v>21</v>
      </c>
      <c r="C44" s="8" t="s">
        <v>21</v>
      </c>
      <c r="D44" s="8" t="s">
        <v>21</v>
      </c>
      <c r="E44" s="9" t="str" cm="1">
        <f t="array" ref="E44">_xlfn.IFS(C44="-",D44,D44="-",-C44,AND(C44="-",D44="-"),"-",AND(C44&lt;&gt;"-",D44&lt;&gt;"-"),D44-C44)</f>
        <v>-</v>
      </c>
      <c r="F44" s="22"/>
      <c r="G44" s="5"/>
      <c r="H44" s="5"/>
    </row>
    <row r="45" spans="1:8" x14ac:dyDescent="0.25">
      <c r="A45" s="25" t="s">
        <v>42</v>
      </c>
      <c r="B45" s="7" t="s">
        <v>21</v>
      </c>
      <c r="C45" s="7" t="s">
        <v>21</v>
      </c>
      <c r="D45" s="7" t="s">
        <v>21</v>
      </c>
      <c r="E45" s="9" t="str" cm="1">
        <f t="array" ref="E45">_xlfn.IFS(C45="-",D45,D45="-",-C45,AND(C45="-",D45="-"),"-",AND(C45&lt;&gt;"-",D45&lt;&gt;"-"),D45-C45)</f>
        <v>-</v>
      </c>
      <c r="F45" s="22"/>
      <c r="G45" s="5"/>
      <c r="H45" s="5"/>
    </row>
    <row r="46" spans="1:8" x14ac:dyDescent="0.25">
      <c r="A46" s="26"/>
      <c r="B46" s="14"/>
      <c r="C46" s="14"/>
      <c r="D46" s="14"/>
      <c r="E46" s="9"/>
      <c r="F46" s="22"/>
      <c r="G46" s="5"/>
      <c r="H46" s="5"/>
    </row>
    <row r="47" spans="1:8" x14ac:dyDescent="0.25">
      <c r="A47" s="13" t="s">
        <v>43</v>
      </c>
      <c r="B47" s="14"/>
      <c r="C47" s="14"/>
      <c r="D47" s="14"/>
      <c r="E47" s="9"/>
      <c r="F47" s="22"/>
      <c r="G47" s="5"/>
      <c r="H47" s="5"/>
    </row>
    <row r="48" spans="1:8" x14ac:dyDescent="0.25">
      <c r="A48" s="25" t="s">
        <v>44</v>
      </c>
      <c r="B48" s="14">
        <v>15015</v>
      </c>
      <c r="C48" s="27">
        <v>15015</v>
      </c>
      <c r="D48" s="27">
        <v>15015</v>
      </c>
      <c r="E48" s="9" t="s">
        <v>21</v>
      </c>
      <c r="F48" s="22"/>
      <c r="G48" s="5"/>
      <c r="H48" s="5"/>
    </row>
    <row r="49" spans="1:8" x14ac:dyDescent="0.25">
      <c r="A49" s="25" t="s">
        <v>45</v>
      </c>
      <c r="B49" s="14">
        <v>241838.92551</v>
      </c>
      <c r="C49" s="27" t="s">
        <v>21</v>
      </c>
      <c r="D49" s="27">
        <v>10000</v>
      </c>
      <c r="E49" s="9" cm="1">
        <f t="array" ref="E49">_xlfn.IFS(C49="-",D49,D49="-",-C49,AND(C49="-",D49="-"),"-",AND(C49&lt;&gt;"-",D49&lt;&gt;"-"),D49-C49)</f>
        <v>10000</v>
      </c>
      <c r="F49" s="22"/>
      <c r="G49" s="5"/>
      <c r="H49" s="5"/>
    </row>
    <row r="50" spans="1:8" x14ac:dyDescent="0.25">
      <c r="A50" s="25" t="s">
        <v>46</v>
      </c>
      <c r="B50" s="14">
        <v>298504.11550000001</v>
      </c>
      <c r="C50" s="27">
        <v>233554.39</v>
      </c>
      <c r="D50" s="27">
        <v>540561.54</v>
      </c>
      <c r="E50" s="9" cm="1">
        <f t="array" ref="E50">_xlfn.IFS(C50="-",D50,D50="-",-C50,AND(C50="-",D50="-"),"-",AND(C50&lt;&gt;"-",D50&lt;&gt;"-"),D50-C50)</f>
        <v>307007.15000000002</v>
      </c>
      <c r="F50" s="22"/>
      <c r="G50" s="5"/>
      <c r="H50" s="5"/>
    </row>
    <row r="51" spans="1:8" x14ac:dyDescent="0.25">
      <c r="A51" s="28" t="s">
        <v>39</v>
      </c>
      <c r="B51" s="29" t="s">
        <v>21</v>
      </c>
      <c r="C51" s="29" t="s">
        <v>21</v>
      </c>
      <c r="D51" s="29" t="s">
        <v>21</v>
      </c>
      <c r="E51" s="29" t="str" cm="1">
        <f t="array" ref="E51">_xlfn.IFS(C51="-",D51,D51="-",-C51,AND(C51="-",D51="-"),"-",AND(C51&lt;&gt;"-",D51&lt;&gt;"-"),D51-C51)</f>
        <v>-</v>
      </c>
      <c r="F51" s="30"/>
      <c r="G51" s="5"/>
      <c r="H51" s="5"/>
    </row>
    <row r="52" spans="1:8" ht="3.75" customHeight="1" x14ac:dyDescent="0.25"/>
    <row r="53" spans="1:8" x14ac:dyDescent="0.25">
      <c r="A53" s="35" t="s">
        <v>47</v>
      </c>
    </row>
    <row r="55" spans="1:8" x14ac:dyDescent="0.25">
      <c r="B55" s="36"/>
      <c r="C55" s="37"/>
      <c r="D55" s="36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F802-4EE6-49A2-AE44-8005D8B18DED}">
  <dimension ref="A1:F53"/>
  <sheetViews>
    <sheetView zoomScaleNormal="100" workbookViewId="0">
      <pane xSplit="1" ySplit="6" topLeftCell="B22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ColWidth="9.140625" defaultRowHeight="18.75" customHeight="1" x14ac:dyDescent="0.2"/>
  <cols>
    <col min="1" max="1" width="35.7109375" style="31" customWidth="1"/>
    <col min="2" max="3" width="10.7109375" style="31" customWidth="1"/>
    <col min="4" max="5" width="11.7109375" style="31" customWidth="1"/>
    <col min="6" max="6" width="11.7109375" style="43" customWidth="1"/>
    <col min="7" max="16384" width="9.140625" style="31"/>
  </cols>
  <sheetData>
    <row r="1" spans="1:6" ht="12" x14ac:dyDescent="0.2">
      <c r="A1" s="142" t="s">
        <v>48</v>
      </c>
      <c r="B1" s="142"/>
      <c r="C1" s="142"/>
      <c r="D1" s="142"/>
      <c r="E1" s="142"/>
      <c r="F1" s="142"/>
    </row>
    <row r="3" spans="1:6" ht="35.25" customHeight="1" x14ac:dyDescent="0.2">
      <c r="A3" s="143" t="s">
        <v>1</v>
      </c>
      <c r="B3" s="146" t="s">
        <v>49</v>
      </c>
      <c r="C3" s="146" t="s">
        <v>50</v>
      </c>
      <c r="D3" s="146" t="s">
        <v>51</v>
      </c>
      <c r="E3" s="149" t="s">
        <v>52</v>
      </c>
      <c r="F3" s="150"/>
    </row>
    <row r="4" spans="1:6" ht="18.75" customHeight="1" x14ac:dyDescent="0.2">
      <c r="A4" s="158"/>
      <c r="B4" s="160"/>
      <c r="C4" s="160"/>
      <c r="D4" s="160"/>
      <c r="E4" s="151" t="s">
        <v>6</v>
      </c>
      <c r="F4" s="162" t="s">
        <v>7</v>
      </c>
    </row>
    <row r="5" spans="1:6" ht="18.75" customHeight="1" x14ac:dyDescent="0.2">
      <c r="A5" s="158"/>
      <c r="B5" s="161"/>
      <c r="C5" s="161"/>
      <c r="D5" s="161"/>
      <c r="E5" s="148"/>
      <c r="F5" s="163"/>
    </row>
    <row r="6" spans="1:6" ht="18.75" customHeight="1" x14ac:dyDescent="0.2">
      <c r="A6" s="159"/>
      <c r="B6" s="155" t="s">
        <v>8</v>
      </c>
      <c r="C6" s="156"/>
      <c r="D6" s="156"/>
      <c r="E6" s="157"/>
      <c r="F6" s="164"/>
    </row>
    <row r="7" spans="1:6" s="39" customFormat="1" ht="18.75" customHeight="1" x14ac:dyDescent="0.25">
      <c r="A7" s="1" t="s">
        <v>9</v>
      </c>
      <c r="B7" s="2">
        <f t="shared" ref="B7" si="0">SUM(B8:B23)</f>
        <v>761494.6441499996</v>
      </c>
      <c r="C7" s="2">
        <f>SUM(C8:C23)</f>
        <v>922373.53963000013</v>
      </c>
      <c r="D7" s="2">
        <f>SUM(D8:D23)</f>
        <v>928642.20104999957</v>
      </c>
      <c r="E7" s="38">
        <f t="shared" ref="E7" si="1">D7-C7</f>
        <v>6268.6614199994365</v>
      </c>
      <c r="F7" s="4">
        <f>E7/C7*100</f>
        <v>0.679622858924817</v>
      </c>
    </row>
    <row r="8" spans="1:6" s="39" customFormat="1" ht="18.75" customHeight="1" x14ac:dyDescent="0.25">
      <c r="A8" s="6" t="s">
        <v>11</v>
      </c>
      <c r="B8" s="7">
        <v>56691.602569999988</v>
      </c>
      <c r="C8" s="7">
        <v>28389.504579999979</v>
      </c>
      <c r="D8" s="7">
        <v>31789.147259999969</v>
      </c>
      <c r="E8" s="9" cm="1">
        <f t="array" ref="E8">_xlfn.IFS(C8="-",D8,D8="-",-C8,AND(C8="-",D8="-"),"-",AND(C8&lt;&gt;"-",D8&lt;&gt;"-"),D8-C8)</f>
        <v>3399.6426799999899</v>
      </c>
      <c r="F8" s="10"/>
    </row>
    <row r="9" spans="1:6" s="39" customFormat="1" ht="18.75" customHeight="1" x14ac:dyDescent="0.25">
      <c r="A9" s="6" t="s">
        <v>12</v>
      </c>
      <c r="B9" s="7">
        <v>32643.077309999964</v>
      </c>
      <c r="C9" s="7">
        <v>39837.492779999971</v>
      </c>
      <c r="D9" s="7">
        <v>33339.061780000047</v>
      </c>
      <c r="E9" s="9" cm="1">
        <f t="array" ref="E9">_xlfn.IFS(C9="-",D9,D9="-",-C9,AND(C9="-",D9="-"),"-",AND(C9&lt;&gt;"-",D9&lt;&gt;"-"),D9-C9)</f>
        <v>-6498.4309999999241</v>
      </c>
      <c r="F9" s="10"/>
    </row>
    <row r="10" spans="1:6" s="39" customFormat="1" ht="18.75" customHeight="1" x14ac:dyDescent="0.25">
      <c r="A10" s="6" t="s">
        <v>13</v>
      </c>
      <c r="B10" s="7">
        <v>301598.78934999974</v>
      </c>
      <c r="C10" s="7">
        <v>294808.43807000038</v>
      </c>
      <c r="D10" s="7">
        <v>329677.6173299998</v>
      </c>
      <c r="E10" s="9" cm="1">
        <f t="array" ref="E10">_xlfn.IFS(C10="-",D10,D10="-",-C10,AND(C10="-",D10="-"),"-",AND(C10&lt;&gt;"-",D10&lt;&gt;"-"),D10-C10)</f>
        <v>34869.179259999422</v>
      </c>
      <c r="F10" s="10"/>
    </row>
    <row r="11" spans="1:6" s="39" customFormat="1" ht="18.75" customHeight="1" x14ac:dyDescent="0.25">
      <c r="A11" s="6" t="s">
        <v>14</v>
      </c>
      <c r="B11" s="7">
        <v>190454.58953</v>
      </c>
      <c r="C11" s="7">
        <v>321848.52358000004</v>
      </c>
      <c r="D11" s="7">
        <v>315154.7374499999</v>
      </c>
      <c r="E11" s="9" cm="1">
        <f t="array" ref="E11">_xlfn.IFS(C11="-",D11,D11="-",-C11,AND(C11="-",D11="-"),"-",AND(C11&lt;&gt;"-",D11&lt;&gt;"-"),D11-C11)</f>
        <v>-6693.7861300001387</v>
      </c>
      <c r="F11" s="10" t="s">
        <v>10</v>
      </c>
    </row>
    <row r="12" spans="1:6" s="39" customFormat="1" ht="18.75" customHeight="1" x14ac:dyDescent="0.25">
      <c r="A12" s="6" t="s">
        <v>15</v>
      </c>
      <c r="B12" s="7">
        <v>10436.745439999999</v>
      </c>
      <c r="C12" s="7">
        <v>3869.5016199999955</v>
      </c>
      <c r="D12" s="7">
        <v>9437.6965900000068</v>
      </c>
      <c r="E12" s="9" cm="1">
        <f t="array" ref="E12">_xlfn.IFS(C12="-",D12,D12="-",-C12,AND(C12="-",D12="-"),"-",AND(C12&lt;&gt;"-",D12&lt;&gt;"-"),D12-C12)</f>
        <v>5568.1949700000114</v>
      </c>
      <c r="F12" s="10"/>
    </row>
    <row r="13" spans="1:6" s="39" customFormat="1" ht="18.75" customHeight="1" x14ac:dyDescent="0.25">
      <c r="A13" s="6" t="s">
        <v>53</v>
      </c>
      <c r="B13" s="7">
        <v>85.065919999999778</v>
      </c>
      <c r="C13" s="7">
        <v>241.44760999999994</v>
      </c>
      <c r="D13" s="7">
        <v>38.675549999999475</v>
      </c>
      <c r="E13" s="9" cm="1">
        <f t="array" ref="E13">_xlfn.IFS(C13="-",D13,D13="-",-C13,AND(C13="-",D13="-"),"-",AND(C13&lt;&gt;"-",D13&lt;&gt;"-"),D13-C13)</f>
        <v>-202.77206000000047</v>
      </c>
      <c r="F13" s="10"/>
    </row>
    <row r="14" spans="1:6" s="39" customFormat="1" ht="18.75" customHeight="1" x14ac:dyDescent="0.25">
      <c r="A14" s="6" t="s">
        <v>17</v>
      </c>
      <c r="B14" s="7">
        <v>181.03076999999757</v>
      </c>
      <c r="C14" s="7">
        <v>5400.4474000000009</v>
      </c>
      <c r="D14" s="7">
        <v>7277.3111699999972</v>
      </c>
      <c r="E14" s="9" cm="1">
        <f t="array" ref="E14">_xlfn.IFS(C14="-",D14,D14="-",-C14,AND(C14="-",D14="-"),"-",AND(C14&lt;&gt;"-",D14&lt;&gt;"-"),D14-C14)</f>
        <v>1876.8637699999963</v>
      </c>
      <c r="F14" s="10"/>
    </row>
    <row r="15" spans="1:6" s="39" customFormat="1" ht="18.75" customHeight="1" x14ac:dyDescent="0.25">
      <c r="A15" s="6" t="s">
        <v>18</v>
      </c>
      <c r="B15" s="7">
        <v>5572.9997000000003</v>
      </c>
      <c r="C15" s="7">
        <v>1258.0317800000048</v>
      </c>
      <c r="D15" s="7">
        <v>10404.416369999999</v>
      </c>
      <c r="E15" s="9" cm="1">
        <f t="array" ref="E15">_xlfn.IFS(C15="-",D15,D15="-",-C15,AND(C15="-",D15="-"),"-",AND(C15&lt;&gt;"-",D15&lt;&gt;"-"),D15-C15)</f>
        <v>9146.3845899999942</v>
      </c>
      <c r="F15" s="10"/>
    </row>
    <row r="16" spans="1:6" s="39" customFormat="1" ht="18.75" customHeight="1" x14ac:dyDescent="0.25">
      <c r="A16" s="6" t="s">
        <v>19</v>
      </c>
      <c r="B16" s="7">
        <v>80.586029999999937</v>
      </c>
      <c r="C16" s="7">
        <v>2406.5750899999985</v>
      </c>
      <c r="D16" s="7">
        <v>292.10777000000053</v>
      </c>
      <c r="E16" s="9" cm="1">
        <f t="array" ref="E16">_xlfn.IFS(C16="-",D16,D16="-",-C16,AND(C16="-",D16="-"),"-",AND(C16&lt;&gt;"-",D16&lt;&gt;"-"),D16-C16)</f>
        <v>-2114.4673199999979</v>
      </c>
      <c r="F16" s="10"/>
    </row>
    <row r="17" spans="1:6" s="39" customFormat="1" ht="18.75" customHeight="1" x14ac:dyDescent="0.25">
      <c r="A17" s="6" t="s">
        <v>20</v>
      </c>
      <c r="B17" s="14" t="s">
        <v>21</v>
      </c>
      <c r="C17" s="14" t="s">
        <v>21</v>
      </c>
      <c r="D17" s="7">
        <v>0</v>
      </c>
      <c r="E17" s="9" cm="1">
        <f t="array" ref="E17">_xlfn.IFS(C17="-",D17,D17="-",-C17,AND(C17="-",D17="-"),"-",AND(C17&lt;&gt;"-",D17&lt;&gt;"-"),D17-C17)</f>
        <v>0</v>
      </c>
      <c r="F17" s="10"/>
    </row>
    <row r="18" spans="1:6" s="39" customFormat="1" ht="18.75" customHeight="1" x14ac:dyDescent="0.25">
      <c r="A18" s="6" t="s">
        <v>22</v>
      </c>
      <c r="B18" s="7">
        <v>8.1170000000020082</v>
      </c>
      <c r="C18" s="7">
        <v>1640.4509699999981</v>
      </c>
      <c r="D18" s="7">
        <v>5153.5817800000004</v>
      </c>
      <c r="E18" s="9" cm="1">
        <f t="array" ref="E18">_xlfn.IFS(C18="-",D18,D18="-",-C18,AND(C18="-",D18="-"),"-",AND(C18&lt;&gt;"-",D18&lt;&gt;"-"),D18-C18)</f>
        <v>3513.1308100000024</v>
      </c>
      <c r="F18" s="10"/>
    </row>
    <row r="19" spans="1:6" s="39" customFormat="1" ht="18.75" customHeight="1" x14ac:dyDescent="0.25">
      <c r="A19" s="6" t="s">
        <v>23</v>
      </c>
      <c r="B19" s="7">
        <v>0</v>
      </c>
      <c r="C19" s="7">
        <v>2000</v>
      </c>
      <c r="D19" s="7">
        <v>15151.251769999999</v>
      </c>
      <c r="E19" s="9" cm="1">
        <f t="array" ref="E19">_xlfn.IFS(C19="-",D19,D19="-",-C19,AND(C19="-",D19="-"),"-",AND(C19&lt;&gt;"-",D19&lt;&gt;"-"),D19-C19)</f>
        <v>13151.251769999999</v>
      </c>
      <c r="F19" s="10"/>
    </row>
    <row r="20" spans="1:6" s="39" customFormat="1" ht="18.75" customHeight="1" x14ac:dyDescent="0.25">
      <c r="A20" s="6" t="s">
        <v>24</v>
      </c>
      <c r="B20" s="7">
        <v>0.70839999999998327</v>
      </c>
      <c r="C20" s="7">
        <v>0.27999999999997272</v>
      </c>
      <c r="D20" s="7">
        <v>167.12105000000003</v>
      </c>
      <c r="E20" s="9" cm="1">
        <f t="array" ref="E20">_xlfn.IFS(C20="-",D20,D20="-",-C20,AND(C20="-",D20="-"),"-",AND(C20&lt;&gt;"-",D20&lt;&gt;"-"),D20-C20)</f>
        <v>166.84105000000005</v>
      </c>
      <c r="F20" s="10"/>
    </row>
    <row r="21" spans="1:6" s="39" customFormat="1" ht="18.75" customHeight="1" x14ac:dyDescent="0.25">
      <c r="A21" s="6" t="s">
        <v>25</v>
      </c>
      <c r="B21" s="7">
        <v>143297.2604400001</v>
      </c>
      <c r="C21" s="7">
        <v>143953.19387999992</v>
      </c>
      <c r="D21" s="7">
        <v>157851.06473999994</v>
      </c>
      <c r="E21" s="9" cm="1">
        <f t="array" ref="E21">_xlfn.IFS(C21="-",D21,D21="-",-C21,AND(C21="-",D21="-"),"-",AND(C21&lt;&gt;"-",D21&lt;&gt;"-"),D21-C21)</f>
        <v>13897.870860000025</v>
      </c>
      <c r="F21" s="10"/>
    </row>
    <row r="22" spans="1:6" s="39" customFormat="1" ht="18.75" customHeight="1" x14ac:dyDescent="0.25">
      <c r="A22" s="6" t="s">
        <v>26</v>
      </c>
      <c r="B22" s="7">
        <v>18726.807689999987</v>
      </c>
      <c r="C22" s="7">
        <v>75366.801140000025</v>
      </c>
      <c r="D22" s="7">
        <v>13534.908469999995</v>
      </c>
      <c r="E22" s="9" cm="1">
        <f t="array" ref="E22">_xlfn.IFS(C22="-",D22,D22="-",-C22,AND(C22="-",D22="-"),"-",AND(C22&lt;&gt;"-",D22&lt;&gt;"-"),D22-C22)</f>
        <v>-61831.89267000003</v>
      </c>
      <c r="F22" s="10"/>
    </row>
    <row r="23" spans="1:6" s="39" customFormat="1" ht="18.75" customHeight="1" x14ac:dyDescent="0.25">
      <c r="A23" s="6" t="s">
        <v>27</v>
      </c>
      <c r="B23" s="7">
        <v>1717.2639999999992</v>
      </c>
      <c r="C23" s="7">
        <v>1352.8511299999991</v>
      </c>
      <c r="D23" s="7">
        <v>-626.49803000000247</v>
      </c>
      <c r="E23" s="9" cm="1">
        <f t="array" ref="E23">_xlfn.IFS(C23="-",D23,D23="-",-C23,AND(C23="-",D23="-"),"-",AND(C23&lt;&gt;"-",D23&lt;&gt;"-"),D23-C23)</f>
        <v>-1979.3491600000016</v>
      </c>
      <c r="F23" s="10"/>
    </row>
    <row r="24" spans="1:6" s="39" customFormat="1" ht="18.75" customHeight="1" x14ac:dyDescent="0.25">
      <c r="A24" s="6"/>
      <c r="B24" s="7"/>
      <c r="C24" s="7"/>
      <c r="D24" s="7"/>
      <c r="E24" s="9"/>
      <c r="F24" s="10"/>
    </row>
    <row r="25" spans="1:6" s="39" customFormat="1" ht="18.75" customHeight="1" x14ac:dyDescent="0.25">
      <c r="A25" s="1" t="s">
        <v>28</v>
      </c>
      <c r="B25" s="2">
        <f t="shared" ref="B25:C25" si="2">SUM(B27,B33,B35)</f>
        <v>723195.53867999953</v>
      </c>
      <c r="C25" s="2">
        <f t="shared" si="2"/>
        <v>607818.82542999997</v>
      </c>
      <c r="D25" s="2">
        <f>SUM(D27,D33,D35)</f>
        <v>752652.05761999974</v>
      </c>
      <c r="E25" s="38" cm="1">
        <f t="array" ref="E25">_xlfn.IFS(C25="-",D25,D25="-",-C25,AND(C25="-",D25="-"),"-",AND(C25&lt;&gt;"-",D25&lt;&gt;"-"),D25-C25)</f>
        <v>144833.23218999978</v>
      </c>
      <c r="F25" s="12">
        <f>E25/C25*100</f>
        <v>23.828355774854103</v>
      </c>
    </row>
    <row r="26" spans="1:6" s="39" customFormat="1" ht="18.75" customHeight="1" x14ac:dyDescent="0.25">
      <c r="A26" s="6"/>
      <c r="B26" s="7"/>
      <c r="C26" s="7"/>
      <c r="D26" s="7"/>
      <c r="E26" s="9"/>
      <c r="F26" s="10"/>
    </row>
    <row r="27" spans="1:6" s="39" customFormat="1" ht="18.75" customHeight="1" x14ac:dyDescent="0.25">
      <c r="A27" s="13" t="s">
        <v>29</v>
      </c>
      <c r="B27" s="14">
        <f t="shared" ref="B27:D27" si="3">SUM(B28:B31)</f>
        <v>625524.88245999953</v>
      </c>
      <c r="C27" s="14">
        <f t="shared" si="3"/>
        <v>537175.7649999999</v>
      </c>
      <c r="D27" s="14">
        <f t="shared" si="3"/>
        <v>671963.67990999983</v>
      </c>
      <c r="E27" s="9" cm="1">
        <f t="array" ref="E27">_xlfn.IFS(C27="-",D27,D27="-",-C27,AND(C27="-",D27="-"),"-",AND(C27&lt;&gt;"-",D27&lt;&gt;"-"),D27-C27)</f>
        <v>134787.91490999993</v>
      </c>
      <c r="F27" s="10">
        <f>E27/C27*100</f>
        <v>25.091957547638057</v>
      </c>
    </row>
    <row r="28" spans="1:6" s="39" customFormat="1" ht="18.75" customHeight="1" x14ac:dyDescent="0.25">
      <c r="A28" s="15" t="s">
        <v>30</v>
      </c>
      <c r="B28" s="7">
        <v>115609.2784500001</v>
      </c>
      <c r="C28" s="7">
        <v>121405.22757999995</v>
      </c>
      <c r="D28" s="7">
        <v>131778.02969999984</v>
      </c>
      <c r="E28" s="9" cm="1">
        <f t="array" ref="E28">_xlfn.IFS(C28="-",D28,D28="-",-C28,AND(C28="-",D28="-"),"-",AND(C28&lt;&gt;"-",D28&lt;&gt;"-"),D28-C28)</f>
        <v>10372.802119999891</v>
      </c>
      <c r="F28" s="10"/>
    </row>
    <row r="29" spans="1:6" s="39" customFormat="1" ht="18.75" customHeight="1" x14ac:dyDescent="0.25">
      <c r="A29" s="16" t="s">
        <v>31</v>
      </c>
      <c r="B29" s="7">
        <v>36961.991260000039</v>
      </c>
      <c r="C29" s="7">
        <v>35040.41731999995</v>
      </c>
      <c r="D29" s="7">
        <v>38320.374290000065</v>
      </c>
      <c r="E29" s="9" cm="1">
        <f t="array" ref="E29">_xlfn.IFS(C29="-",D29,D29="-",-C29,AND(C29="-",D29="-"),"-",AND(C29&lt;&gt;"-",D29&lt;&gt;"-"),D29-C29)</f>
        <v>3279.9569700001157</v>
      </c>
      <c r="F29" s="10"/>
    </row>
    <row r="30" spans="1:6" s="39" customFormat="1" ht="18.75" customHeight="1" x14ac:dyDescent="0.25">
      <c r="A30" s="15" t="s">
        <v>32</v>
      </c>
      <c r="B30" s="7">
        <v>362147.9711299995</v>
      </c>
      <c r="C30" s="7">
        <v>322335.96833000006</v>
      </c>
      <c r="D30" s="7">
        <v>424090.36061999993</v>
      </c>
      <c r="E30" s="9" cm="1">
        <f t="array" ref="E30">_xlfn.IFS(C30="-",D30,D30="-",-C30,AND(C30="-",D30="-"),"-",AND(C30&lt;&gt;"-",D30&lt;&gt;"-"),D30-C30)</f>
        <v>101754.39228999987</v>
      </c>
      <c r="F30" s="10"/>
    </row>
    <row r="31" spans="1:6" s="39" customFormat="1" ht="18.75" customHeight="1" x14ac:dyDescent="0.25">
      <c r="A31" s="15" t="s">
        <v>33</v>
      </c>
      <c r="B31" s="7">
        <v>110805.64161999995</v>
      </c>
      <c r="C31" s="7">
        <v>58394.151769999997</v>
      </c>
      <c r="D31" s="7">
        <v>77774.915299999993</v>
      </c>
      <c r="E31" s="9" cm="1">
        <f t="array" ref="E31">_xlfn.IFS(C31="-",D31,D31="-",-C31,AND(C31="-",D31="-"),"-",AND(C31&lt;&gt;"-",D31&lt;&gt;"-"),D31-C31)</f>
        <v>19380.763529999997</v>
      </c>
      <c r="F31" s="10"/>
    </row>
    <row r="32" spans="1:6" s="39" customFormat="1" ht="18.75" customHeight="1" x14ac:dyDescent="0.25">
      <c r="A32" s="15"/>
      <c r="B32" s="7"/>
      <c r="C32" s="7"/>
      <c r="D32" s="7"/>
      <c r="E32" s="9"/>
      <c r="F32" s="10"/>
    </row>
    <row r="33" spans="1:6" s="39" customFormat="1" ht="18.75" customHeight="1" x14ac:dyDescent="0.25">
      <c r="A33" s="13" t="s">
        <v>34</v>
      </c>
      <c r="B33" s="7">
        <v>25483.302360000031</v>
      </c>
      <c r="C33" s="7">
        <v>24456.564000000013</v>
      </c>
      <c r="D33" s="7">
        <v>28517.357270000008</v>
      </c>
      <c r="E33" s="9" cm="1">
        <f t="array" ref="E33">_xlfn.IFS(C33="-",D33,D33="-",-C33,AND(C33="-",D33="-"),"-",AND(C33&lt;&gt;"-",D33&lt;&gt;"-"),D33-C33)</f>
        <v>4060.7932699999947</v>
      </c>
      <c r="F33" s="10">
        <f>E33/C33*100</f>
        <v>16.604103789886398</v>
      </c>
    </row>
    <row r="34" spans="1:6" s="39" customFormat="1" ht="18.75" customHeight="1" x14ac:dyDescent="0.25">
      <c r="A34" s="15"/>
      <c r="B34" s="17"/>
      <c r="C34" s="17"/>
      <c r="D34" s="17"/>
      <c r="E34" s="9"/>
      <c r="F34" s="10"/>
    </row>
    <row r="35" spans="1:6" s="39" customFormat="1" ht="18.75" customHeight="1" x14ac:dyDescent="0.25">
      <c r="A35" s="13" t="s">
        <v>35</v>
      </c>
      <c r="B35" s="7">
        <v>72187.353859999974</v>
      </c>
      <c r="C35" s="7">
        <v>46186.496429999999</v>
      </c>
      <c r="D35" s="7">
        <v>52171.020439999877</v>
      </c>
      <c r="E35" s="9" cm="1">
        <f t="array" ref="E35">_xlfn.IFS(C35="-",D35,D35="-",-C35,AND(C35="-",D35="-"),"-",AND(C35&lt;&gt;"-",D35&lt;&gt;"-"),D35-C35)</f>
        <v>5984.5240099998773</v>
      </c>
      <c r="F35" s="10">
        <f>E35/C35*100</f>
        <v>12.957302399133022</v>
      </c>
    </row>
    <row r="36" spans="1:6" s="39" customFormat="1" ht="18.75" customHeight="1" x14ac:dyDescent="0.25">
      <c r="A36" s="15"/>
      <c r="B36" s="7"/>
      <c r="C36" s="7"/>
      <c r="D36" s="7"/>
      <c r="E36" s="9"/>
      <c r="F36" s="10"/>
    </row>
    <row r="37" spans="1:6" s="39" customFormat="1" ht="18.75" customHeight="1" x14ac:dyDescent="0.25">
      <c r="A37" s="19" t="s">
        <v>36</v>
      </c>
      <c r="B37" s="2">
        <f>B7-B25</f>
        <v>38299.105470000068</v>
      </c>
      <c r="C37" s="2">
        <f>C7-C25</f>
        <v>314554.71420000016</v>
      </c>
      <c r="D37" s="2">
        <f>D7-D25</f>
        <v>175990.14342999982</v>
      </c>
      <c r="E37" s="38" cm="1">
        <f t="array" ref="E37">_xlfn.IFS(C37="-",D37,D37="-",-C37,AND(C37="-",D37="-"),"-",AND(C37&lt;&gt;"-",D37&lt;&gt;"-"),D37-C37)</f>
        <v>-138564.57077000034</v>
      </c>
      <c r="F37" s="12">
        <f>E37/C37*100</f>
        <v>-44.051023403800663</v>
      </c>
    </row>
    <row r="38" spans="1:6" s="39" customFormat="1" ht="18.75" customHeight="1" x14ac:dyDescent="0.25">
      <c r="A38" s="19"/>
      <c r="B38" s="20"/>
      <c r="C38" s="20"/>
      <c r="D38" s="20"/>
      <c r="E38" s="21"/>
      <c r="F38" s="22"/>
    </row>
    <row r="39" spans="1:6" s="39" customFormat="1" ht="18.75" customHeight="1" x14ac:dyDescent="0.25">
      <c r="A39" s="23" t="s">
        <v>37</v>
      </c>
      <c r="B39" s="14"/>
      <c r="C39" s="14"/>
      <c r="D39" s="14"/>
      <c r="E39" s="9"/>
      <c r="F39" s="22"/>
    </row>
    <row r="40" spans="1:6" s="39" customFormat="1" ht="18.75" customHeight="1" x14ac:dyDescent="0.25">
      <c r="A40" s="24"/>
      <c r="B40" s="14"/>
      <c r="C40" s="14"/>
      <c r="D40" s="14"/>
      <c r="E40" s="9"/>
      <c r="F40" s="22"/>
    </row>
    <row r="41" spans="1:6" s="39" customFormat="1" ht="18.75" customHeight="1" x14ac:dyDescent="0.25">
      <c r="A41" s="13" t="s">
        <v>38</v>
      </c>
      <c r="B41" s="14"/>
      <c r="C41" s="14"/>
      <c r="D41" s="14"/>
      <c r="E41" s="9"/>
      <c r="F41" s="22"/>
    </row>
    <row r="42" spans="1:6" s="39" customFormat="1" ht="18.75" customHeight="1" x14ac:dyDescent="0.25">
      <c r="A42" s="25" t="s">
        <v>39</v>
      </c>
      <c r="B42" s="7">
        <v>388436.1</v>
      </c>
      <c r="C42" s="7" t="s">
        <v>21</v>
      </c>
      <c r="D42" s="7">
        <v>499741.7</v>
      </c>
      <c r="E42" s="9" cm="1">
        <f t="array" ref="E42">_xlfn.IFS(C42="-",D42,D42="-",-C42,AND(C42="-",D42="-"),"-",AND(C42&lt;&gt;"-",D42&lt;&gt;"-"),D42-C42)</f>
        <v>499741.7</v>
      </c>
      <c r="F42" s="22"/>
    </row>
    <row r="43" spans="1:6" s="39" customFormat="1" ht="18.75" customHeight="1" x14ac:dyDescent="0.25">
      <c r="A43" s="25" t="s">
        <v>40</v>
      </c>
      <c r="B43" s="7" t="s">
        <v>21</v>
      </c>
      <c r="C43" s="7">
        <v>250</v>
      </c>
      <c r="D43" s="7">
        <v>6652.2648399999998</v>
      </c>
      <c r="E43" s="9" cm="1">
        <f t="array" ref="E43">_xlfn.IFS(C43="-",D43,D43="-",-C43,AND(C43="-",D43="-"),"-",AND(C43&lt;&gt;"-",D43&lt;&gt;"-"),D43-C43)</f>
        <v>6402.2648399999998</v>
      </c>
      <c r="F43" s="22"/>
    </row>
    <row r="44" spans="1:6" s="39" customFormat="1" ht="18.75" customHeight="1" x14ac:dyDescent="0.25">
      <c r="A44" s="25" t="s">
        <v>41</v>
      </c>
      <c r="B44" s="7" t="s">
        <v>21</v>
      </c>
      <c r="C44" s="7" t="s">
        <v>21</v>
      </c>
      <c r="D44" s="7" t="s">
        <v>21</v>
      </c>
      <c r="E44" s="9" t="str" cm="1">
        <f t="array" ref="E44">_xlfn.IFS(C44="-",D44,D44="-",-C44,AND(C44="-",D44="-"),"-",AND(C44&lt;&gt;"-",D44&lt;&gt;"-"),D44-C44)</f>
        <v>-</v>
      </c>
      <c r="F44" s="22"/>
    </row>
    <row r="45" spans="1:6" s="39" customFormat="1" ht="18.75" customHeight="1" x14ac:dyDescent="0.25">
      <c r="A45" s="25" t="s">
        <v>42</v>
      </c>
      <c r="B45" s="7" t="s">
        <v>21</v>
      </c>
      <c r="C45" s="7" t="s">
        <v>21</v>
      </c>
      <c r="D45" s="7" t="s">
        <v>21</v>
      </c>
      <c r="E45" s="9" t="str" cm="1">
        <f t="array" ref="E45">_xlfn.IFS(C45="-",D45,D45="-",-C45,AND(C45="-",D45="-"),"-",AND(C45&lt;&gt;"-",D45&lt;&gt;"-"),D45-C45)</f>
        <v>-</v>
      </c>
      <c r="F45" s="22"/>
    </row>
    <row r="46" spans="1:6" s="39" customFormat="1" ht="18.75" customHeight="1" x14ac:dyDescent="0.25">
      <c r="A46" s="26"/>
      <c r="B46" s="14"/>
      <c r="C46" s="27"/>
      <c r="D46" s="27"/>
      <c r="E46" s="9"/>
      <c r="F46" s="22"/>
    </row>
    <row r="47" spans="1:6" s="39" customFormat="1" ht="18.75" customHeight="1" x14ac:dyDescent="0.25">
      <c r="A47" s="13" t="s">
        <v>43</v>
      </c>
      <c r="B47" s="14"/>
      <c r="C47" s="27"/>
      <c r="D47" s="27"/>
      <c r="E47" s="9"/>
      <c r="F47" s="22"/>
    </row>
    <row r="48" spans="1:6" s="39" customFormat="1" ht="18.75" customHeight="1" x14ac:dyDescent="0.25">
      <c r="A48" s="25" t="s">
        <v>44</v>
      </c>
      <c r="B48" s="7">
        <v>15000</v>
      </c>
      <c r="C48" s="7" t="s">
        <v>21</v>
      </c>
      <c r="D48" s="7" t="s">
        <v>21</v>
      </c>
      <c r="E48" s="11" t="str" cm="1">
        <f t="array" ref="E48">_xlfn.IFS(C48="-",D48,D48="-",-C48,AND(C48="-",D48="-"),"-",AND(C48&lt;&gt;"-",D48&lt;&gt;"-"),D48-C48)</f>
        <v>-</v>
      </c>
      <c r="F48" s="22"/>
    </row>
    <row r="49" spans="1:6" s="40" customFormat="1" ht="18.75" customHeight="1" x14ac:dyDescent="0.2">
      <c r="A49" s="25" t="s">
        <v>45</v>
      </c>
      <c r="B49" s="7">
        <v>50000</v>
      </c>
      <c r="C49" s="7" t="s">
        <v>21</v>
      </c>
      <c r="D49" s="7" t="s">
        <v>21</v>
      </c>
      <c r="E49" s="9" t="str" cm="1">
        <f t="array" ref="E49">_xlfn.IFS(C49="-",D49,D49="-",-C49,AND(C49="-",D49="-"),"-",AND(C49&lt;&gt;"-",D49&lt;&gt;"-"),D49-C49)</f>
        <v>-</v>
      </c>
      <c r="F49" s="22"/>
    </row>
    <row r="50" spans="1:6" ht="18.75" customHeight="1" x14ac:dyDescent="0.2">
      <c r="A50" s="25" t="s">
        <v>46</v>
      </c>
      <c r="B50" s="7">
        <v>1710.2154999999912</v>
      </c>
      <c r="C50" s="7">
        <v>2586.4900000000198</v>
      </c>
      <c r="D50" s="7">
        <v>178017.90000000002</v>
      </c>
      <c r="E50" s="9" cm="1">
        <f t="array" ref="E50">_xlfn.IFS(C50="-",D50,D50="-",-C50,AND(C50="-",D50="-"),"-",AND(C50&lt;&gt;"-",D50&lt;&gt;"-"),D50-C50)</f>
        <v>175431.41</v>
      </c>
      <c r="F50" s="22"/>
    </row>
    <row r="51" spans="1:6" ht="18.75" customHeight="1" x14ac:dyDescent="0.2">
      <c r="A51" s="28" t="s">
        <v>39</v>
      </c>
      <c r="B51" s="41" t="s">
        <v>21</v>
      </c>
      <c r="C51" s="41" t="s">
        <v>21</v>
      </c>
      <c r="D51" s="29" t="s">
        <v>21</v>
      </c>
      <c r="E51" s="41" t="str" cm="1">
        <f t="array" ref="E51">_xlfn.IFS(C51="-",D51,D51="-",-C51,AND(C51="-",D51="-"),"-",AND(C51&lt;&gt;"-",D51&lt;&gt;"-"),D51-C51)</f>
        <v>-</v>
      </c>
      <c r="F51" s="30"/>
    </row>
    <row r="52" spans="1:6" ht="3.75" customHeight="1" x14ac:dyDescent="0.2">
      <c r="F52" s="31"/>
    </row>
    <row r="53" spans="1:6" ht="18.75" customHeight="1" x14ac:dyDescent="0.2">
      <c r="A53" s="42" t="s">
        <v>47</v>
      </c>
      <c r="F53" s="31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05C7-41BD-44D1-8B5D-4906698C35AB}">
  <dimension ref="A1:M64"/>
  <sheetViews>
    <sheetView workbookViewId="0">
      <pane xSplit="1" ySplit="4" topLeftCell="B11" activePane="bottomRight" state="frozen"/>
      <selection activeCell="AE13" sqref="AE13"/>
      <selection pane="topRight" activeCell="AE13" sqref="AE13"/>
      <selection pane="bottomLeft" activeCell="AE13" sqref="AE13"/>
      <selection pane="bottomRight" activeCell="M20" sqref="M20"/>
    </sheetView>
  </sheetViews>
  <sheetFormatPr defaultColWidth="9.140625" defaultRowHeight="15" x14ac:dyDescent="0.25"/>
  <cols>
    <col min="1" max="1" width="29.42578125" style="77" customWidth="1"/>
    <col min="2" max="13" width="10.7109375" style="81" customWidth="1"/>
    <col min="14" max="14" width="9.140625" style="44" customWidth="1"/>
    <col min="15" max="16384" width="9.140625" style="44"/>
  </cols>
  <sheetData>
    <row r="1" spans="1:13" x14ac:dyDescent="0.25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25">
      <c r="A2" s="45"/>
      <c r="B2" s="46"/>
      <c r="C2" s="46"/>
      <c r="D2" s="47"/>
      <c r="E2" s="46"/>
      <c r="F2" s="46"/>
      <c r="G2" s="46"/>
      <c r="H2" s="46"/>
      <c r="I2" s="46"/>
      <c r="J2" s="46"/>
      <c r="K2" s="46"/>
      <c r="L2" s="46"/>
      <c r="M2" s="46"/>
    </row>
    <row r="3" spans="1:13" ht="32.450000000000003" customHeight="1" x14ac:dyDescent="0.25">
      <c r="A3" s="135" t="s">
        <v>55</v>
      </c>
      <c r="B3" s="140" t="s">
        <v>30</v>
      </c>
      <c r="C3" s="140"/>
      <c r="D3" s="140"/>
      <c r="E3" s="140" t="s">
        <v>31</v>
      </c>
      <c r="F3" s="140"/>
      <c r="G3" s="140"/>
      <c r="H3" s="140" t="s">
        <v>32</v>
      </c>
      <c r="I3" s="140"/>
      <c r="J3" s="140"/>
      <c r="K3" s="141" t="s">
        <v>33</v>
      </c>
      <c r="L3" s="141"/>
      <c r="M3" s="141"/>
    </row>
    <row r="4" spans="1:13" s="49" customFormat="1" ht="37.5" customHeight="1" x14ac:dyDescent="0.2">
      <c r="A4" s="135"/>
      <c r="B4" s="48" t="s">
        <v>56</v>
      </c>
      <c r="C4" s="48" t="s">
        <v>57</v>
      </c>
      <c r="D4" s="48" t="s">
        <v>58</v>
      </c>
      <c r="E4" s="48" t="s">
        <v>56</v>
      </c>
      <c r="F4" s="48" t="s">
        <v>57</v>
      </c>
      <c r="G4" s="48" t="s">
        <v>58</v>
      </c>
      <c r="H4" s="48" t="s">
        <v>56</v>
      </c>
      <c r="I4" s="48" t="s">
        <v>57</v>
      </c>
      <c r="J4" s="48" t="s">
        <v>58</v>
      </c>
      <c r="K4" s="48" t="s">
        <v>56</v>
      </c>
      <c r="L4" s="48" t="s">
        <v>57</v>
      </c>
      <c r="M4" s="133" t="s">
        <v>58</v>
      </c>
    </row>
    <row r="5" spans="1:13" x14ac:dyDescent="0.25">
      <c r="A5" s="50"/>
      <c r="B5" s="134" t="s">
        <v>8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</row>
    <row r="6" spans="1:13" x14ac:dyDescent="0.25">
      <c r="A6" s="51" t="s">
        <v>59</v>
      </c>
      <c r="B6" s="52">
        <v>105009.96532999996</v>
      </c>
      <c r="C6" s="53">
        <v>121026.68696000002</v>
      </c>
      <c r="D6" s="52">
        <v>137215.54611000008</v>
      </c>
      <c r="E6" s="52">
        <v>45323.899029999971</v>
      </c>
      <c r="F6" s="53">
        <v>60289.474900000023</v>
      </c>
      <c r="G6" s="52">
        <v>61911.639079999979</v>
      </c>
      <c r="H6" s="52">
        <v>412707.48393000005</v>
      </c>
      <c r="I6" s="53">
        <v>355861.66420999996</v>
      </c>
      <c r="J6" s="54">
        <v>449851.73845000006</v>
      </c>
      <c r="K6" s="54">
        <v>123562.27858</v>
      </c>
      <c r="L6" s="54">
        <v>133409.50907999999</v>
      </c>
      <c r="M6" s="54">
        <v>165464.41217</v>
      </c>
    </row>
    <row r="7" spans="1:13" x14ac:dyDescent="0.25">
      <c r="A7" s="51" t="s">
        <v>60</v>
      </c>
      <c r="B7" s="55">
        <v>41085.62524999999</v>
      </c>
      <c r="C7" s="55">
        <v>43966.385070000004</v>
      </c>
      <c r="D7" s="56">
        <v>55686.975320000005</v>
      </c>
      <c r="E7" s="55">
        <v>7031.3898100000006</v>
      </c>
      <c r="F7" s="55">
        <v>8498.4478199999994</v>
      </c>
      <c r="G7" s="56">
        <v>8934.9071000000004</v>
      </c>
      <c r="H7" s="55">
        <v>611.35448999999994</v>
      </c>
      <c r="I7" s="55">
        <v>554.63297</v>
      </c>
      <c r="J7" s="57">
        <v>528.30926999999997</v>
      </c>
      <c r="K7" s="58" t="s">
        <v>21</v>
      </c>
      <c r="L7" s="57" t="s">
        <v>21</v>
      </c>
      <c r="M7" s="57" t="s">
        <v>21</v>
      </c>
    </row>
    <row r="8" spans="1:13" x14ac:dyDescent="0.25">
      <c r="A8" s="51" t="s">
        <v>61</v>
      </c>
      <c r="B8" s="55">
        <v>71532.373779999994</v>
      </c>
      <c r="C8" s="55">
        <v>82630.131020000001</v>
      </c>
      <c r="D8" s="56">
        <v>93937.504119999998</v>
      </c>
      <c r="E8" s="55">
        <v>11207.465719999998</v>
      </c>
      <c r="F8" s="55">
        <v>12062.421779999997</v>
      </c>
      <c r="G8" s="56">
        <v>10254.341110000001</v>
      </c>
      <c r="H8" s="55">
        <v>40588.48904</v>
      </c>
      <c r="I8" s="55">
        <v>48594.80601</v>
      </c>
      <c r="J8" s="57">
        <v>53775.511600000013</v>
      </c>
      <c r="K8" s="58">
        <v>45354.30285</v>
      </c>
      <c r="L8" s="57">
        <v>50643.637040000001</v>
      </c>
      <c r="M8" s="57">
        <v>59882.708019999998</v>
      </c>
    </row>
    <row r="9" spans="1:13" x14ac:dyDescent="0.25">
      <c r="A9" s="51" t="s">
        <v>62</v>
      </c>
      <c r="B9" s="55">
        <v>47124.408829999993</v>
      </c>
      <c r="C9" s="55">
        <v>52688.243910000005</v>
      </c>
      <c r="D9" s="56">
        <v>55153.639310000013</v>
      </c>
      <c r="E9" s="55">
        <v>10503.72561</v>
      </c>
      <c r="F9" s="55">
        <v>11760.394539999999</v>
      </c>
      <c r="G9" s="56">
        <v>10620.136470000001</v>
      </c>
      <c r="H9" s="55">
        <v>215002.43888</v>
      </c>
      <c r="I9" s="55">
        <v>207942.86990000002</v>
      </c>
      <c r="J9" s="57">
        <v>241437.26298</v>
      </c>
      <c r="K9" s="58">
        <v>148099.38389999999</v>
      </c>
      <c r="L9" s="57">
        <v>162891.89024000001</v>
      </c>
      <c r="M9" s="57">
        <v>191450.31568</v>
      </c>
    </row>
    <row r="10" spans="1:13" x14ac:dyDescent="0.25">
      <c r="A10" s="51" t="s">
        <v>63</v>
      </c>
      <c r="B10" s="55" t="s">
        <v>21</v>
      </c>
      <c r="C10" s="59">
        <v>780.48735999999997</v>
      </c>
      <c r="D10" s="60" t="s">
        <v>21</v>
      </c>
      <c r="E10" s="55">
        <v>26.31025</v>
      </c>
      <c r="F10" s="59">
        <v>180.60734000000002</v>
      </c>
      <c r="G10" s="60">
        <v>15.173999999999999</v>
      </c>
      <c r="H10" s="55">
        <v>20.782430000000002</v>
      </c>
      <c r="I10" s="59" t="s">
        <v>21</v>
      </c>
      <c r="J10" s="61" t="s">
        <v>21</v>
      </c>
      <c r="K10" s="62">
        <v>7350</v>
      </c>
      <c r="L10" s="57">
        <v>12200</v>
      </c>
      <c r="M10" s="57">
        <v>10910</v>
      </c>
    </row>
    <row r="11" spans="1:13" x14ac:dyDescent="0.25">
      <c r="A11" s="51" t="s">
        <v>64</v>
      </c>
      <c r="B11" s="55" t="s">
        <v>21</v>
      </c>
      <c r="C11" s="55" t="s">
        <v>21</v>
      </c>
      <c r="D11" s="56" t="s">
        <v>21</v>
      </c>
      <c r="E11" s="55" t="s">
        <v>21</v>
      </c>
      <c r="F11" s="55" t="s">
        <v>21</v>
      </c>
      <c r="G11" s="56" t="s">
        <v>21</v>
      </c>
      <c r="H11" s="55">
        <v>26241.186600000001</v>
      </c>
      <c r="I11" s="55">
        <v>30213.938750000005</v>
      </c>
      <c r="J11" s="57">
        <v>38529.30717</v>
      </c>
      <c r="K11" s="58">
        <v>5250</v>
      </c>
      <c r="L11" s="57">
        <v>5750</v>
      </c>
      <c r="M11" s="57">
        <v>3000</v>
      </c>
    </row>
    <row r="12" spans="1:13" x14ac:dyDescent="0.25">
      <c r="A12" s="51" t="s">
        <v>65</v>
      </c>
      <c r="B12" s="55">
        <v>262918.93354000006</v>
      </c>
      <c r="C12" s="55">
        <v>294195.50409000006</v>
      </c>
      <c r="D12" s="56">
        <v>322979.93570999999</v>
      </c>
      <c r="E12" s="55">
        <v>62232.324030000003</v>
      </c>
      <c r="F12" s="55">
        <v>80771.817219999997</v>
      </c>
      <c r="G12" s="56">
        <v>152909.23907000001</v>
      </c>
      <c r="H12" s="55">
        <v>195314.05754999997</v>
      </c>
      <c r="I12" s="55">
        <v>225444.41915000003</v>
      </c>
      <c r="J12" s="57">
        <v>277628.11784000002</v>
      </c>
      <c r="K12" s="58">
        <v>57617.184500000003</v>
      </c>
      <c r="L12" s="57">
        <v>71837.286160000003</v>
      </c>
      <c r="M12" s="57">
        <v>75818.959739999991</v>
      </c>
    </row>
    <row r="13" spans="1:13" x14ac:dyDescent="0.25">
      <c r="A13" s="51" t="s">
        <v>66</v>
      </c>
      <c r="B13" s="55">
        <v>6654.5456400000003</v>
      </c>
      <c r="C13" s="55">
        <v>7986.9586999999992</v>
      </c>
      <c r="D13" s="56">
        <v>9591.8192400000007</v>
      </c>
      <c r="E13" s="55">
        <v>1332.0386600000002</v>
      </c>
      <c r="F13" s="55">
        <v>2128.6000399999994</v>
      </c>
      <c r="G13" s="56">
        <v>2467.0690800000002</v>
      </c>
      <c r="H13" s="55">
        <v>17007.124529999997</v>
      </c>
      <c r="I13" s="55">
        <v>19408.822889999999</v>
      </c>
      <c r="J13" s="57">
        <v>28610.303250000004</v>
      </c>
      <c r="K13" s="58">
        <v>22865.456540000003</v>
      </c>
      <c r="L13" s="57">
        <v>36090.189989999999</v>
      </c>
      <c r="M13" s="57">
        <v>42146.188390000003</v>
      </c>
    </row>
    <row r="14" spans="1:13" x14ac:dyDescent="0.25">
      <c r="A14" s="51" t="s">
        <v>67</v>
      </c>
      <c r="B14" s="55">
        <v>222417.87935</v>
      </c>
      <c r="C14" s="55">
        <v>271145.22489999997</v>
      </c>
      <c r="D14" s="56">
        <v>300187.86238000001</v>
      </c>
      <c r="E14" s="55">
        <v>20050.500499999998</v>
      </c>
      <c r="F14" s="55">
        <v>21849.990870000001</v>
      </c>
      <c r="G14" s="56">
        <v>28246.831020000009</v>
      </c>
      <c r="H14" s="55">
        <v>193825.49192000003</v>
      </c>
      <c r="I14" s="55">
        <v>242124.99226999999</v>
      </c>
      <c r="J14" s="57">
        <v>283211.09519000002</v>
      </c>
      <c r="K14" s="58">
        <v>125363.5843</v>
      </c>
      <c r="L14" s="57">
        <v>109146.63118000001</v>
      </c>
      <c r="M14" s="57">
        <v>120702.5</v>
      </c>
    </row>
    <row r="15" spans="1:13" x14ac:dyDescent="0.25">
      <c r="A15" s="51" t="s">
        <v>68</v>
      </c>
      <c r="B15" s="55">
        <v>54237.623429999992</v>
      </c>
      <c r="C15" s="55">
        <v>59325.253940000002</v>
      </c>
      <c r="D15" s="56">
        <v>65139.314439999995</v>
      </c>
      <c r="E15" s="55">
        <v>65989.774439999994</v>
      </c>
      <c r="F15" s="55">
        <v>66023.05472</v>
      </c>
      <c r="G15" s="56">
        <v>100092.60195</v>
      </c>
      <c r="H15" s="55">
        <v>1458156.0273500001</v>
      </c>
      <c r="I15" s="55">
        <v>1607636.0231699997</v>
      </c>
      <c r="J15" s="57">
        <v>1738407.9575600002</v>
      </c>
      <c r="K15" s="58">
        <v>32875.773159999997</v>
      </c>
      <c r="L15" s="57">
        <v>29385.840809999998</v>
      </c>
      <c r="M15" s="57">
        <v>36947.624089999998</v>
      </c>
    </row>
    <row r="16" spans="1:13" x14ac:dyDescent="0.25">
      <c r="A16" s="63" t="s">
        <v>69</v>
      </c>
      <c r="B16" s="64">
        <f t="shared" ref="B16:M16" si="0">SUM(B6:B15)</f>
        <v>810981.35515000008</v>
      </c>
      <c r="C16" s="65">
        <f t="shared" si="0"/>
        <v>933744.87595000002</v>
      </c>
      <c r="D16" s="65">
        <f t="shared" si="0"/>
        <v>1039892.5966299999</v>
      </c>
      <c r="E16" s="64">
        <f t="shared" si="0"/>
        <v>223697.42804999993</v>
      </c>
      <c r="F16" s="65">
        <f t="shared" si="0"/>
        <v>263564.80923000001</v>
      </c>
      <c r="G16" s="65">
        <f t="shared" si="0"/>
        <v>375451.93887999997</v>
      </c>
      <c r="H16" s="64">
        <f t="shared" si="0"/>
        <v>2559474.4367200006</v>
      </c>
      <c r="I16" s="65">
        <f t="shared" si="0"/>
        <v>2737782.1693199994</v>
      </c>
      <c r="J16" s="65">
        <f t="shared" si="0"/>
        <v>3111979.6033100006</v>
      </c>
      <c r="K16" s="64">
        <f t="shared" si="0"/>
        <v>568337.96383000002</v>
      </c>
      <c r="L16" s="66">
        <f t="shared" si="0"/>
        <v>611354.98450000002</v>
      </c>
      <c r="M16" s="66">
        <f t="shared" si="0"/>
        <v>706322.70809000009</v>
      </c>
    </row>
    <row r="17" spans="1:13" ht="32.450000000000003" customHeight="1" x14ac:dyDescent="0.25">
      <c r="A17" s="135" t="s">
        <v>55</v>
      </c>
      <c r="B17" s="136" t="s">
        <v>70</v>
      </c>
      <c r="C17" s="136"/>
      <c r="D17" s="136"/>
      <c r="E17" s="136" t="s">
        <v>35</v>
      </c>
      <c r="F17" s="136"/>
      <c r="G17" s="136"/>
      <c r="H17" s="137" t="s">
        <v>71</v>
      </c>
      <c r="I17" s="137"/>
      <c r="J17" s="137"/>
      <c r="K17" s="67"/>
      <c r="L17" s="67"/>
      <c r="M17" s="67"/>
    </row>
    <row r="18" spans="1:13" ht="24" x14ac:dyDescent="0.25">
      <c r="A18" s="135"/>
      <c r="B18" s="48" t="s">
        <v>56</v>
      </c>
      <c r="C18" s="48" t="s">
        <v>57</v>
      </c>
      <c r="D18" s="48" t="s">
        <v>58</v>
      </c>
      <c r="E18" s="48" t="s">
        <v>56</v>
      </c>
      <c r="F18" s="48" t="s">
        <v>57</v>
      </c>
      <c r="G18" s="48" t="s">
        <v>58</v>
      </c>
      <c r="H18" s="48" t="s">
        <v>56</v>
      </c>
      <c r="I18" s="48" t="s">
        <v>57</v>
      </c>
      <c r="J18" s="133" t="s">
        <v>58</v>
      </c>
      <c r="K18" s="67"/>
      <c r="L18" s="67"/>
      <c r="M18" s="67"/>
    </row>
    <row r="19" spans="1:13" x14ac:dyDescent="0.25">
      <c r="A19" s="50"/>
      <c r="B19" s="138" t="s">
        <v>8</v>
      </c>
      <c r="C19" s="138"/>
      <c r="D19" s="138"/>
      <c r="E19" s="138"/>
      <c r="F19" s="138"/>
      <c r="G19" s="138"/>
      <c r="H19" s="138"/>
      <c r="I19" s="138"/>
      <c r="J19" s="138"/>
      <c r="K19" s="67"/>
      <c r="L19" s="67"/>
      <c r="M19" s="67"/>
    </row>
    <row r="20" spans="1:13" x14ac:dyDescent="0.25">
      <c r="A20" s="51" t="s">
        <v>59</v>
      </c>
      <c r="B20" s="52">
        <v>173195.42411000002</v>
      </c>
      <c r="C20" s="52">
        <v>192529.111</v>
      </c>
      <c r="D20" s="52">
        <v>218581.51277999999</v>
      </c>
      <c r="E20" s="52">
        <v>213238.76009999998</v>
      </c>
      <c r="F20" s="52">
        <v>159718.38174000004</v>
      </c>
      <c r="G20" s="52">
        <v>204786.27305000002</v>
      </c>
      <c r="H20" s="68">
        <f>SUM(B6,E6,H6,K6,B20,E20)</f>
        <v>1073037.8110800001</v>
      </c>
      <c r="I20" s="69">
        <f>SUM(C6,F6,I6,L6,C20,F20)</f>
        <v>1022834.8278900001</v>
      </c>
      <c r="J20" s="69">
        <f>SUM(D6,G6,J6,M6,D20,G20)</f>
        <v>1237811.1216400003</v>
      </c>
      <c r="K20" s="67"/>
      <c r="L20" s="67"/>
      <c r="M20" s="67"/>
    </row>
    <row r="21" spans="1:13" x14ac:dyDescent="0.25">
      <c r="A21" s="51" t="s">
        <v>60</v>
      </c>
      <c r="B21" s="56" t="s">
        <v>21</v>
      </c>
      <c r="C21" s="56" t="s">
        <v>21</v>
      </c>
      <c r="D21" s="56" t="s">
        <v>21</v>
      </c>
      <c r="E21" s="55">
        <v>2863.8006</v>
      </c>
      <c r="F21" s="56">
        <v>4726.6255099999998</v>
      </c>
      <c r="G21" s="56">
        <v>7148.466010000001</v>
      </c>
      <c r="H21" s="70">
        <f t="shared" ref="H21:J29" si="1">SUM(B7,E7,H7,K7,B21,E21)</f>
        <v>51592.170149999991</v>
      </c>
      <c r="I21" s="71">
        <f t="shared" si="1"/>
        <v>57746.091370000002</v>
      </c>
      <c r="J21" s="71">
        <f t="shared" si="1"/>
        <v>72298.657700000011</v>
      </c>
      <c r="K21" s="67"/>
      <c r="L21" s="67"/>
      <c r="M21" s="67"/>
    </row>
    <row r="22" spans="1:13" x14ac:dyDescent="0.25">
      <c r="A22" s="51" t="s">
        <v>61</v>
      </c>
      <c r="B22" s="56" t="s">
        <v>21</v>
      </c>
      <c r="C22" s="56" t="s">
        <v>21</v>
      </c>
      <c r="D22" s="56" t="s">
        <v>21</v>
      </c>
      <c r="E22" s="55">
        <v>23199.6656</v>
      </c>
      <c r="F22" s="56">
        <v>21816.229510000001</v>
      </c>
      <c r="G22" s="56">
        <v>32674.434129999994</v>
      </c>
      <c r="H22" s="70">
        <f t="shared" si="1"/>
        <v>191882.29699</v>
      </c>
      <c r="I22" s="71">
        <f t="shared" si="1"/>
        <v>215747.22536000001</v>
      </c>
      <c r="J22" s="71">
        <f t="shared" si="1"/>
        <v>250524.49897999997</v>
      </c>
      <c r="K22" s="67"/>
      <c r="L22" s="67"/>
      <c r="M22" s="67"/>
    </row>
    <row r="23" spans="1:13" x14ac:dyDescent="0.25">
      <c r="A23" s="51" t="s">
        <v>62</v>
      </c>
      <c r="B23" s="56" t="s">
        <v>21</v>
      </c>
      <c r="C23" s="56" t="s">
        <v>21</v>
      </c>
      <c r="D23" s="56" t="s">
        <v>21</v>
      </c>
      <c r="E23" s="55">
        <v>76909.030610000016</v>
      </c>
      <c r="F23" s="56">
        <v>186562.50029000003</v>
      </c>
      <c r="G23" s="56">
        <v>206621.96325</v>
      </c>
      <c r="H23" s="70">
        <f t="shared" si="1"/>
        <v>497638.98783</v>
      </c>
      <c r="I23" s="72">
        <f t="shared" si="1"/>
        <v>621845.89887999999</v>
      </c>
      <c r="J23" s="71">
        <f t="shared" si="1"/>
        <v>705283.31769000005</v>
      </c>
      <c r="K23" s="67"/>
      <c r="L23" s="67"/>
      <c r="M23" s="67"/>
    </row>
    <row r="24" spans="1:13" x14ac:dyDescent="0.25">
      <c r="A24" s="51" t="s">
        <v>63</v>
      </c>
      <c r="B24" s="60" t="s">
        <v>21</v>
      </c>
      <c r="C24" s="56" t="s">
        <v>21</v>
      </c>
      <c r="D24" s="56" t="s">
        <v>21</v>
      </c>
      <c r="E24" s="59">
        <v>130.33207000000002</v>
      </c>
      <c r="F24" s="56">
        <v>3646.9862499999999</v>
      </c>
      <c r="G24" s="56">
        <v>8243.5130900000004</v>
      </c>
      <c r="H24" s="70">
        <f t="shared" si="1"/>
        <v>7527.4247500000001</v>
      </c>
      <c r="I24" s="72">
        <f t="shared" si="1"/>
        <v>16808.08095</v>
      </c>
      <c r="J24" s="71">
        <f t="shared" si="1"/>
        <v>19168.687089999999</v>
      </c>
      <c r="K24" s="67"/>
      <c r="L24" s="67"/>
      <c r="M24" s="67"/>
    </row>
    <row r="25" spans="1:13" x14ac:dyDescent="0.25">
      <c r="A25" s="51" t="s">
        <v>64</v>
      </c>
      <c r="B25" s="55" t="s">
        <v>21</v>
      </c>
      <c r="C25" s="56" t="s">
        <v>21</v>
      </c>
      <c r="D25" s="56" t="s">
        <v>21</v>
      </c>
      <c r="E25" s="55">
        <v>14.000459999999999</v>
      </c>
      <c r="F25" s="56">
        <v>16.43103</v>
      </c>
      <c r="G25" s="56">
        <v>9.5438399999999994</v>
      </c>
      <c r="H25" s="70">
        <f t="shared" si="1"/>
        <v>31505.18706</v>
      </c>
      <c r="I25" s="71">
        <f t="shared" si="1"/>
        <v>35980.369780000001</v>
      </c>
      <c r="J25" s="71">
        <f t="shared" si="1"/>
        <v>41538.851009999998</v>
      </c>
      <c r="K25" s="67"/>
      <c r="L25" s="67"/>
      <c r="M25" s="67"/>
    </row>
    <row r="26" spans="1:13" x14ac:dyDescent="0.25">
      <c r="A26" s="51" t="s">
        <v>65</v>
      </c>
      <c r="B26" s="55" t="s">
        <v>21</v>
      </c>
      <c r="C26" s="56" t="s">
        <v>21</v>
      </c>
      <c r="D26" s="56" t="s">
        <v>21</v>
      </c>
      <c r="E26" s="55">
        <v>18494.689739999998</v>
      </c>
      <c r="F26" s="56">
        <v>30173.193070000001</v>
      </c>
      <c r="G26" s="56">
        <v>55132.004359999999</v>
      </c>
      <c r="H26" s="70">
        <f t="shared" si="1"/>
        <v>596577.18935999996</v>
      </c>
      <c r="I26" s="71">
        <f t="shared" si="1"/>
        <v>702422.21969000006</v>
      </c>
      <c r="J26" s="71">
        <f t="shared" si="1"/>
        <v>884468.25671999995</v>
      </c>
      <c r="K26" s="67"/>
      <c r="L26" s="67"/>
      <c r="M26" s="67"/>
    </row>
    <row r="27" spans="1:13" x14ac:dyDescent="0.25">
      <c r="A27" s="51" t="s">
        <v>66</v>
      </c>
      <c r="B27" s="55" t="s">
        <v>21</v>
      </c>
      <c r="C27" s="56" t="s">
        <v>21</v>
      </c>
      <c r="D27" s="56" t="s">
        <v>21</v>
      </c>
      <c r="E27" s="55">
        <v>28082.498959999997</v>
      </c>
      <c r="F27" s="56">
        <v>30522.486169999996</v>
      </c>
      <c r="G27" s="56">
        <v>89639.232460000014</v>
      </c>
      <c r="H27" s="70">
        <f t="shared" si="1"/>
        <v>75941.66433</v>
      </c>
      <c r="I27" s="71">
        <f t="shared" si="1"/>
        <v>96137.057789999992</v>
      </c>
      <c r="J27" s="71">
        <f t="shared" si="1"/>
        <v>172454.61242000002</v>
      </c>
      <c r="K27" s="67"/>
      <c r="L27" s="67"/>
      <c r="M27" s="67"/>
    </row>
    <row r="28" spans="1:13" x14ac:dyDescent="0.25">
      <c r="A28" s="51" t="s">
        <v>67</v>
      </c>
      <c r="B28" s="55" t="s">
        <v>21</v>
      </c>
      <c r="C28" s="56" t="s">
        <v>21</v>
      </c>
      <c r="D28" s="56" t="s">
        <v>21</v>
      </c>
      <c r="E28" s="55">
        <v>47834.256769999993</v>
      </c>
      <c r="F28" s="56">
        <v>46589.476749999994</v>
      </c>
      <c r="G28" s="56">
        <v>60975.732690000012</v>
      </c>
      <c r="H28" s="70">
        <f t="shared" si="1"/>
        <v>609491.71284000005</v>
      </c>
      <c r="I28" s="71">
        <f t="shared" si="1"/>
        <v>690856.31597</v>
      </c>
      <c r="J28" s="71">
        <f t="shared" si="1"/>
        <v>793324.02127999999</v>
      </c>
      <c r="K28" s="67"/>
      <c r="L28" s="67"/>
      <c r="M28" s="67"/>
    </row>
    <row r="29" spans="1:13" x14ac:dyDescent="0.25">
      <c r="A29" s="51" t="s">
        <v>68</v>
      </c>
      <c r="B29" s="55" t="s">
        <v>21</v>
      </c>
      <c r="C29" s="56" t="s">
        <v>21</v>
      </c>
      <c r="D29" s="56" t="s">
        <v>21</v>
      </c>
      <c r="E29" s="55">
        <v>5927.92382</v>
      </c>
      <c r="F29" s="56">
        <v>6215.3388999999997</v>
      </c>
      <c r="G29" s="56">
        <v>7895.9198699999988</v>
      </c>
      <c r="H29" s="70">
        <f t="shared" si="1"/>
        <v>1617187.1222000001</v>
      </c>
      <c r="I29" s="71">
        <f t="shared" si="1"/>
        <v>1768585.5115399999</v>
      </c>
      <c r="J29" s="71">
        <f t="shared" si="1"/>
        <v>1948483.4179100003</v>
      </c>
      <c r="K29" s="67"/>
      <c r="L29" s="67"/>
      <c r="M29" s="67"/>
    </row>
    <row r="30" spans="1:13" x14ac:dyDescent="0.25">
      <c r="A30" s="63" t="s">
        <v>69</v>
      </c>
      <c r="B30" s="65">
        <f t="shared" ref="B30:I30" si="2">SUM(B20:B29)</f>
        <v>173195.42411000002</v>
      </c>
      <c r="C30" s="64">
        <f t="shared" si="2"/>
        <v>192529.111</v>
      </c>
      <c r="D30" s="64">
        <f t="shared" si="2"/>
        <v>218581.51277999999</v>
      </c>
      <c r="E30" s="65">
        <f t="shared" si="2"/>
        <v>416694.95873000001</v>
      </c>
      <c r="F30" s="65">
        <f t="shared" si="2"/>
        <v>489987.64922000002</v>
      </c>
      <c r="G30" s="65">
        <f t="shared" si="2"/>
        <v>673127.08275000006</v>
      </c>
      <c r="H30" s="66">
        <f t="shared" si="2"/>
        <v>4752381.5665899999</v>
      </c>
      <c r="I30" s="73">
        <f t="shared" si="2"/>
        <v>5228963.5992200002</v>
      </c>
      <c r="J30" s="73">
        <f>SUM(J20:J29)</f>
        <v>6125355.4424400013</v>
      </c>
      <c r="K30" s="67"/>
      <c r="L30" s="67"/>
      <c r="M30" s="67"/>
    </row>
    <row r="31" spans="1:13" ht="3.75" customHeight="1" x14ac:dyDescent="0.25">
      <c r="A31" s="74"/>
      <c r="B31" s="36"/>
      <c r="C31" s="36"/>
      <c r="D31" s="36"/>
      <c r="E31" s="36"/>
      <c r="F31" s="36"/>
      <c r="G31" s="36"/>
      <c r="H31" s="75"/>
      <c r="I31" s="75"/>
      <c r="J31" s="75"/>
      <c r="K31" s="76"/>
      <c r="L31" s="76"/>
      <c r="M31" s="76"/>
    </row>
    <row r="32" spans="1:13" ht="16.899999999999999" customHeight="1" x14ac:dyDescent="0.25">
      <c r="A32" s="77" t="s">
        <v>72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</row>
    <row r="33" spans="2:12" x14ac:dyDescent="0.25">
      <c r="B33" s="78"/>
      <c r="C33" s="78"/>
      <c r="D33" s="78"/>
      <c r="E33" s="79"/>
      <c r="F33" s="80"/>
      <c r="G33" s="78"/>
      <c r="H33" s="78"/>
      <c r="I33" s="78"/>
      <c r="J33" s="78"/>
      <c r="K33" s="78"/>
      <c r="L33" s="78"/>
    </row>
    <row r="34" spans="2:12" x14ac:dyDescent="0.25">
      <c r="B34" s="78"/>
      <c r="C34" s="78"/>
      <c r="D34" s="78"/>
      <c r="E34" s="79"/>
      <c r="F34" s="80"/>
      <c r="G34" s="78"/>
      <c r="H34" s="78"/>
      <c r="I34" s="78"/>
      <c r="J34" s="78"/>
      <c r="K34" s="78"/>
      <c r="L34" s="78"/>
    </row>
    <row r="35" spans="2:12" x14ac:dyDescent="0.25">
      <c r="B35" s="78"/>
      <c r="C35" s="78"/>
      <c r="D35" s="78"/>
      <c r="E35" s="79"/>
      <c r="F35" s="80"/>
      <c r="G35" s="78"/>
      <c r="H35" s="78"/>
      <c r="I35" s="78"/>
      <c r="J35" s="78"/>
      <c r="K35" s="78"/>
      <c r="L35" s="78"/>
    </row>
    <row r="36" spans="2:12" x14ac:dyDescent="0.25">
      <c r="B36" s="78"/>
      <c r="C36" s="78"/>
      <c r="D36" s="78"/>
      <c r="E36" s="79"/>
      <c r="F36" s="80"/>
      <c r="G36" s="78"/>
      <c r="H36" s="78"/>
      <c r="I36" s="78"/>
      <c r="J36" s="78"/>
      <c r="K36" s="78"/>
      <c r="L36" s="78"/>
    </row>
    <row r="37" spans="2:12" x14ac:dyDescent="0.25">
      <c r="B37" s="78"/>
      <c r="C37" s="78"/>
      <c r="D37" s="78"/>
      <c r="E37" s="79"/>
      <c r="F37" s="80"/>
      <c r="G37" s="78"/>
      <c r="H37" s="78"/>
      <c r="I37" s="78"/>
      <c r="J37" s="78"/>
      <c r="K37" s="78"/>
      <c r="L37" s="78"/>
    </row>
    <row r="38" spans="2:12" x14ac:dyDescent="0.25">
      <c r="B38" s="78"/>
      <c r="C38" s="78"/>
      <c r="D38" s="78"/>
      <c r="E38" s="82"/>
      <c r="F38" s="82"/>
      <c r="G38" s="78"/>
      <c r="H38" s="78"/>
      <c r="I38" s="78"/>
      <c r="J38" s="78"/>
      <c r="K38" s="78"/>
      <c r="L38" s="78"/>
    </row>
    <row r="39" spans="2:12" x14ac:dyDescent="0.25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</row>
    <row r="40" spans="2:12" x14ac:dyDescent="0.25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</row>
    <row r="41" spans="2:12" x14ac:dyDescent="0.25"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</row>
    <row r="42" spans="2:12" x14ac:dyDescent="0.25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</row>
    <row r="43" spans="2:12" x14ac:dyDescent="0.2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</row>
    <row r="44" spans="2:12" x14ac:dyDescent="0.2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</row>
    <row r="45" spans="2:12" x14ac:dyDescent="0.2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</row>
    <row r="46" spans="2:12" x14ac:dyDescent="0.2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</row>
    <row r="47" spans="2:12" x14ac:dyDescent="0.25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</row>
    <row r="48" spans="2:12" x14ac:dyDescent="0.25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</row>
    <row r="49" spans="2:12" x14ac:dyDescent="0.2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</row>
    <row r="50" spans="2:12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</row>
    <row r="51" spans="2:12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</row>
    <row r="54" spans="2:12" x14ac:dyDescent="0.25">
      <c r="G54" s="76"/>
      <c r="J54" s="76"/>
      <c r="K54" s="76"/>
      <c r="L54" s="76"/>
    </row>
    <row r="55" spans="2:12" x14ac:dyDescent="0.25">
      <c r="G55" s="76"/>
      <c r="J55" s="76"/>
      <c r="K55" s="76"/>
      <c r="L55" s="76"/>
    </row>
    <row r="56" spans="2:12" x14ac:dyDescent="0.25">
      <c r="G56" s="76"/>
      <c r="J56" s="76"/>
      <c r="K56" s="76"/>
      <c r="L56" s="76"/>
    </row>
    <row r="57" spans="2:12" x14ac:dyDescent="0.25">
      <c r="G57" s="76"/>
      <c r="J57" s="76"/>
      <c r="K57" s="76"/>
      <c r="L57" s="76"/>
    </row>
    <row r="58" spans="2:12" x14ac:dyDescent="0.25">
      <c r="G58" s="76"/>
      <c r="J58" s="76"/>
      <c r="K58" s="76"/>
      <c r="L58" s="76"/>
    </row>
    <row r="59" spans="2:12" x14ac:dyDescent="0.25">
      <c r="G59" s="76"/>
      <c r="J59" s="76"/>
      <c r="K59" s="76"/>
      <c r="L59" s="76"/>
    </row>
    <row r="60" spans="2:12" x14ac:dyDescent="0.25">
      <c r="G60" s="76"/>
      <c r="J60" s="76"/>
      <c r="K60" s="76"/>
      <c r="L60" s="76"/>
    </row>
    <row r="61" spans="2:12" x14ac:dyDescent="0.25">
      <c r="G61" s="76"/>
      <c r="J61" s="76"/>
      <c r="K61" s="76"/>
      <c r="L61" s="76"/>
    </row>
    <row r="62" spans="2:12" x14ac:dyDescent="0.25">
      <c r="G62" s="76"/>
      <c r="J62" s="76"/>
      <c r="K62" s="76"/>
      <c r="L62" s="76"/>
    </row>
    <row r="63" spans="2:12" x14ac:dyDescent="0.25">
      <c r="G63" s="76"/>
      <c r="J63" s="76"/>
      <c r="K63" s="76"/>
      <c r="L63" s="76"/>
    </row>
    <row r="64" spans="2:12" x14ac:dyDescent="0.25">
      <c r="G64" s="76"/>
      <c r="J64" s="76"/>
      <c r="K64" s="76"/>
      <c r="L64" s="76"/>
    </row>
  </sheetData>
  <mergeCells count="12">
    <mergeCell ref="B19:J19"/>
    <mergeCell ref="A1:M1"/>
    <mergeCell ref="A3:A4"/>
    <mergeCell ref="B3:D3"/>
    <mergeCell ref="E3:G3"/>
    <mergeCell ref="H3:J3"/>
    <mergeCell ref="K3:M3"/>
    <mergeCell ref="B5:M5"/>
    <mergeCell ref="A17:A18"/>
    <mergeCell ref="B17:D17"/>
    <mergeCell ref="E17:G17"/>
    <mergeCell ref="H17:J17"/>
  </mergeCells>
  <pageMargins left="0.70000000000000007" right="0.70000000000000007" top="0.75" bottom="0.75" header="0.30000000000000004" footer="0.30000000000000004"/>
  <pageSetup paperSize="9" scale="83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D6CE-8219-4637-8D8A-82E7B8A47109}">
  <dimension ref="A1:H30"/>
  <sheetViews>
    <sheetView workbookViewId="0">
      <pane xSplit="2" ySplit="7" topLeftCell="C8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RowHeight="15" x14ac:dyDescent="0.25"/>
  <cols>
    <col min="1" max="1" width="36.85546875" style="99" customWidth="1"/>
    <col min="2" max="2" width="10.7109375" style="99" customWidth="1"/>
    <col min="3" max="4" width="11.28515625" style="32" bestFit="1" customWidth="1"/>
    <col min="5" max="5" width="11.28515625" style="32" customWidth="1"/>
    <col min="6" max="6" width="10.28515625" style="32" bestFit="1" customWidth="1"/>
    <col min="7" max="7" width="9.85546875" style="34" customWidth="1"/>
  </cols>
  <sheetData>
    <row r="1" spans="1:8" x14ac:dyDescent="0.25">
      <c r="A1" s="165" t="s">
        <v>73</v>
      </c>
      <c r="B1" s="165"/>
      <c r="C1" s="165"/>
      <c r="D1" s="165"/>
      <c r="E1" s="165"/>
      <c r="F1" s="165"/>
      <c r="G1" s="165"/>
    </row>
    <row r="3" spans="1:8" ht="35.65" customHeight="1" x14ac:dyDescent="0.25">
      <c r="A3" s="166" t="s">
        <v>1</v>
      </c>
      <c r="B3" s="169" t="s">
        <v>74</v>
      </c>
      <c r="C3" s="146" t="s">
        <v>75</v>
      </c>
      <c r="D3" s="146" t="s">
        <v>76</v>
      </c>
      <c r="E3" s="146" t="s">
        <v>77</v>
      </c>
      <c r="F3" s="149" t="s">
        <v>78</v>
      </c>
      <c r="G3" s="150"/>
    </row>
    <row r="4" spans="1:8" x14ac:dyDescent="0.25">
      <c r="A4" s="167"/>
      <c r="B4" s="170"/>
      <c r="C4" s="147"/>
      <c r="D4" s="147"/>
      <c r="E4" s="147"/>
      <c r="F4" s="172" t="s">
        <v>6</v>
      </c>
      <c r="G4" s="174" t="s">
        <v>7</v>
      </c>
    </row>
    <row r="5" spans="1:8" x14ac:dyDescent="0.25">
      <c r="A5" s="167"/>
      <c r="B5" s="170"/>
      <c r="C5" s="148"/>
      <c r="D5" s="148"/>
      <c r="E5" s="148"/>
      <c r="F5" s="173"/>
      <c r="G5" s="175"/>
    </row>
    <row r="6" spans="1:8" x14ac:dyDescent="0.25">
      <c r="A6" s="168"/>
      <c r="B6" s="171"/>
      <c r="C6" s="177" t="s">
        <v>8</v>
      </c>
      <c r="D6" s="178"/>
      <c r="E6" s="178"/>
      <c r="F6" s="179"/>
      <c r="G6" s="176"/>
    </row>
    <row r="7" spans="1:8" x14ac:dyDescent="0.25">
      <c r="A7" s="83" t="s">
        <v>79</v>
      </c>
      <c r="B7" s="84"/>
      <c r="C7" s="85">
        <f>SUM(C8:C14)</f>
        <v>4634258.1069700001</v>
      </c>
      <c r="D7" s="85">
        <f>SUM(D8:D14)</f>
        <v>4760299.4064099994</v>
      </c>
      <c r="E7" s="85">
        <f>SUM(E8:E14)</f>
        <v>5475364.92093</v>
      </c>
      <c r="F7" s="38">
        <f>E7-D7</f>
        <v>715065.51452000067</v>
      </c>
      <c r="G7" s="86"/>
      <c r="H7" s="5"/>
    </row>
    <row r="8" spans="1:8" x14ac:dyDescent="0.25">
      <c r="A8" s="87" t="s">
        <v>80</v>
      </c>
      <c r="B8" s="88" t="s">
        <v>81</v>
      </c>
      <c r="C8" s="27">
        <v>115087.37426000003</v>
      </c>
      <c r="D8" s="27">
        <v>142737.42509</v>
      </c>
      <c r="E8" s="27">
        <v>145719.51494000002</v>
      </c>
      <c r="F8" s="9"/>
      <c r="G8" s="89"/>
      <c r="H8" s="5"/>
    </row>
    <row r="9" spans="1:8" x14ac:dyDescent="0.25">
      <c r="A9" s="87" t="s">
        <v>82</v>
      </c>
      <c r="B9" s="88" t="s">
        <v>83</v>
      </c>
      <c r="C9" s="27">
        <v>1470334.3165475</v>
      </c>
      <c r="D9" s="27">
        <v>1598886.5858475002</v>
      </c>
      <c r="E9" s="27">
        <v>1776561.7681000005</v>
      </c>
      <c r="F9" s="9"/>
      <c r="G9" s="89"/>
      <c r="H9" s="5"/>
    </row>
    <row r="10" spans="1:8" x14ac:dyDescent="0.25">
      <c r="A10" s="87" t="s">
        <v>84</v>
      </c>
      <c r="B10" s="88" t="s">
        <v>85</v>
      </c>
      <c r="C10" s="27">
        <v>23911.573339999999</v>
      </c>
      <c r="D10" s="27">
        <v>27054.018100000005</v>
      </c>
      <c r="E10" s="27">
        <v>55932.668290000016</v>
      </c>
      <c r="F10" s="9"/>
      <c r="G10" s="89"/>
      <c r="H10" s="5"/>
    </row>
    <row r="11" spans="1:8" x14ac:dyDescent="0.25">
      <c r="A11" s="87" t="s">
        <v>86</v>
      </c>
      <c r="B11" s="88" t="s">
        <v>87</v>
      </c>
      <c r="C11" s="27">
        <v>2044064.2818624994</v>
      </c>
      <c r="D11" s="27">
        <v>1999443.0393125</v>
      </c>
      <c r="E11" s="27">
        <v>2385468.7930499995</v>
      </c>
      <c r="F11" s="9"/>
      <c r="G11" s="89"/>
      <c r="H11" s="5"/>
    </row>
    <row r="12" spans="1:8" x14ac:dyDescent="0.25">
      <c r="A12" s="87" t="s">
        <v>88</v>
      </c>
      <c r="B12" s="88" t="s">
        <v>89</v>
      </c>
      <c r="C12" s="27">
        <v>744534.22524000006</v>
      </c>
      <c r="D12" s="27">
        <v>794482.03745000006</v>
      </c>
      <c r="E12" s="27">
        <v>864299.24594999989</v>
      </c>
      <c r="F12" s="9"/>
      <c r="G12" s="89"/>
      <c r="H12" s="5"/>
    </row>
    <row r="13" spans="1:8" x14ac:dyDescent="0.25">
      <c r="A13" s="87" t="s">
        <v>90</v>
      </c>
      <c r="B13" s="88" t="s">
        <v>91</v>
      </c>
      <c r="C13" s="27">
        <v>19344.799340000001</v>
      </c>
      <c r="D13" s="27">
        <v>84060.295699999988</v>
      </c>
      <c r="E13" s="27">
        <v>168100.62769000002</v>
      </c>
      <c r="F13" s="9"/>
      <c r="G13" s="89"/>
      <c r="H13" s="5"/>
    </row>
    <row r="14" spans="1:8" x14ac:dyDescent="0.25">
      <c r="A14" s="87" t="s">
        <v>92</v>
      </c>
      <c r="B14" s="88" t="s">
        <v>93</v>
      </c>
      <c r="C14" s="27">
        <v>216981.53638000001</v>
      </c>
      <c r="D14" s="27">
        <v>113636.00491</v>
      </c>
      <c r="E14" s="27">
        <v>79282.302909999999</v>
      </c>
      <c r="F14" s="9"/>
      <c r="G14" s="89"/>
      <c r="H14" s="5"/>
    </row>
    <row r="15" spans="1:8" x14ac:dyDescent="0.25">
      <c r="A15" s="87"/>
      <c r="B15" s="88"/>
      <c r="C15" s="14"/>
      <c r="D15" s="27"/>
      <c r="E15" s="27"/>
      <c r="F15" s="9"/>
      <c r="G15" s="89"/>
      <c r="H15" s="5"/>
    </row>
    <row r="16" spans="1:8" x14ac:dyDescent="0.25">
      <c r="A16" s="90" t="s">
        <v>94</v>
      </c>
      <c r="B16" s="91"/>
      <c r="C16" s="2">
        <f t="shared" ref="C16:E16" si="0">SUM(C17:C24)</f>
        <v>4535624.5829000007</v>
      </c>
      <c r="D16" s="2">
        <f t="shared" si="0"/>
        <v>4963697.7871900005</v>
      </c>
      <c r="E16" s="2">
        <f t="shared" si="0"/>
        <v>5851538.5237499978</v>
      </c>
      <c r="F16" s="38">
        <f>E16-D16</f>
        <v>887840.73655999731</v>
      </c>
      <c r="G16" s="89"/>
      <c r="H16" s="5"/>
    </row>
    <row r="17" spans="1:8" x14ac:dyDescent="0.25">
      <c r="A17" s="87" t="s">
        <v>95</v>
      </c>
      <c r="B17" s="88" t="s">
        <v>96</v>
      </c>
      <c r="C17" s="27">
        <v>634383.47335433005</v>
      </c>
      <c r="D17" s="27">
        <v>716397.84179913055</v>
      </c>
      <c r="E17" s="27">
        <v>940150.31292585004</v>
      </c>
      <c r="F17" s="9"/>
      <c r="G17" s="89"/>
      <c r="H17" s="5"/>
    </row>
    <row r="18" spans="1:8" x14ac:dyDescent="0.25">
      <c r="A18" s="87" t="s">
        <v>97</v>
      </c>
      <c r="B18" s="88" t="s">
        <v>98</v>
      </c>
      <c r="C18" s="27">
        <v>182032.73187000005</v>
      </c>
      <c r="D18" s="27">
        <v>280589.41108000005</v>
      </c>
      <c r="E18" s="27">
        <v>384389.10653999989</v>
      </c>
      <c r="F18" s="9"/>
      <c r="G18" s="89"/>
      <c r="H18" s="5"/>
    </row>
    <row r="19" spans="1:8" x14ac:dyDescent="0.25">
      <c r="A19" s="87" t="s">
        <v>99</v>
      </c>
      <c r="B19" s="88" t="s">
        <v>100</v>
      </c>
      <c r="C19" s="27">
        <v>915969.22282000049</v>
      </c>
      <c r="D19" s="27">
        <v>1035182.2988199996</v>
      </c>
      <c r="E19" s="27">
        <v>1140315.4040999983</v>
      </c>
      <c r="F19" s="9"/>
      <c r="G19" s="89"/>
      <c r="H19" s="5"/>
    </row>
    <row r="20" spans="1:8" x14ac:dyDescent="0.25">
      <c r="A20" s="87" t="s">
        <v>101</v>
      </c>
      <c r="B20" s="88" t="s">
        <v>85</v>
      </c>
      <c r="C20" s="27">
        <v>173200.00186000002</v>
      </c>
      <c r="D20" s="27">
        <v>192529.111</v>
      </c>
      <c r="E20" s="27">
        <v>218580.77178000001</v>
      </c>
      <c r="F20" s="9"/>
      <c r="G20" s="89"/>
      <c r="H20" s="5"/>
    </row>
    <row r="21" spans="1:8" x14ac:dyDescent="0.25">
      <c r="A21" s="87" t="s">
        <v>102</v>
      </c>
      <c r="B21" s="88" t="s">
        <v>103</v>
      </c>
      <c r="C21" s="27">
        <v>293120.23051999998</v>
      </c>
      <c r="D21" s="27">
        <v>273107.23058999999</v>
      </c>
      <c r="E21" s="27">
        <v>310347.19237</v>
      </c>
      <c r="F21" s="9"/>
      <c r="G21" s="89"/>
      <c r="H21" s="5"/>
    </row>
    <row r="22" spans="1:8" x14ac:dyDescent="0.25">
      <c r="A22" s="87" t="s">
        <v>104</v>
      </c>
      <c r="B22" s="88" t="s">
        <v>105</v>
      </c>
      <c r="C22" s="27">
        <v>1226199.8542656698</v>
      </c>
      <c r="D22" s="27">
        <v>1319202.0257108696</v>
      </c>
      <c r="E22" s="27">
        <v>1461207.03557415</v>
      </c>
      <c r="F22" s="9"/>
      <c r="G22" s="89"/>
      <c r="H22" s="5"/>
    </row>
    <row r="23" spans="1:8" x14ac:dyDescent="0.25">
      <c r="A23" s="87" t="s">
        <v>106</v>
      </c>
      <c r="B23" s="88" t="s">
        <v>91</v>
      </c>
      <c r="C23" s="27">
        <v>998920.42676999979</v>
      </c>
      <c r="D23" s="27">
        <v>999314.90801000001</v>
      </c>
      <c r="E23" s="27">
        <v>1202508.9109299998</v>
      </c>
      <c r="F23" s="9"/>
      <c r="G23" s="89"/>
      <c r="H23" s="5"/>
    </row>
    <row r="24" spans="1:8" x14ac:dyDescent="0.25">
      <c r="A24" s="87" t="s">
        <v>107</v>
      </c>
      <c r="B24" s="88" t="s">
        <v>93</v>
      </c>
      <c r="C24" s="27">
        <v>111798.64144000001</v>
      </c>
      <c r="D24" s="27">
        <v>147374.96017999997</v>
      </c>
      <c r="E24" s="27">
        <v>194039.78952999998</v>
      </c>
      <c r="F24" s="9"/>
      <c r="G24" s="89"/>
      <c r="H24" s="5"/>
    </row>
    <row r="25" spans="1:8" x14ac:dyDescent="0.25">
      <c r="A25" s="92"/>
      <c r="B25" s="7"/>
      <c r="C25" s="7"/>
      <c r="D25" s="7"/>
      <c r="E25" s="7"/>
      <c r="F25" s="9"/>
      <c r="G25" s="89"/>
      <c r="H25" s="5"/>
    </row>
    <row r="26" spans="1:8" x14ac:dyDescent="0.25">
      <c r="A26" s="93" t="s">
        <v>108</v>
      </c>
      <c r="B26" s="20"/>
      <c r="C26" s="20">
        <f>C7-C16</f>
        <v>98633.524069999345</v>
      </c>
      <c r="D26" s="20">
        <f>D7-D16</f>
        <v>-203398.38078000117</v>
      </c>
      <c r="E26" s="20">
        <f>E7-E16</f>
        <v>-376173.60281999782</v>
      </c>
      <c r="F26" s="20">
        <f>E26-D26</f>
        <v>-172775.22203999665</v>
      </c>
      <c r="G26" s="12">
        <f>F26/D26*100</f>
        <v>84.944246545833124</v>
      </c>
      <c r="H26" s="5"/>
    </row>
    <row r="27" spans="1:8" x14ac:dyDescent="0.25">
      <c r="A27" s="94"/>
      <c r="B27" s="95"/>
      <c r="C27" s="96"/>
      <c r="D27" s="97"/>
      <c r="E27" s="97"/>
      <c r="F27" s="98"/>
      <c r="G27" s="30"/>
    </row>
    <row r="28" spans="1:8" s="44" customFormat="1" ht="3.75" customHeight="1" x14ac:dyDescent="0.25">
      <c r="A28" s="74"/>
      <c r="B28" s="36"/>
      <c r="C28" s="36"/>
      <c r="D28" s="36"/>
      <c r="E28" s="36"/>
      <c r="F28" s="36"/>
      <c r="G28" s="36"/>
    </row>
    <row r="29" spans="1:8" s="44" customFormat="1" x14ac:dyDescent="0.25">
      <c r="A29" s="77" t="s">
        <v>109</v>
      </c>
      <c r="B29" s="76"/>
      <c r="C29" s="76"/>
      <c r="D29" s="76"/>
      <c r="E29" s="76"/>
      <c r="F29" s="76"/>
      <c r="G29" s="76" t="s">
        <v>10</v>
      </c>
    </row>
    <row r="30" spans="1:8" x14ac:dyDescent="0.25">
      <c r="C30" s="36"/>
      <c r="D30" s="36"/>
      <c r="E30" s="36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ageMargins left="0.7" right="0.7" top="0.75" bottom="0.75" header="0.3" footer="0.3"/>
  <pageSetup paperSize="9" scale="85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1BF56-7C6F-4BAA-BA56-A43165EC872E}">
  <dimension ref="A1:H30"/>
  <sheetViews>
    <sheetView workbookViewId="0">
      <pane xSplit="2" ySplit="6" topLeftCell="C7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RowHeight="15" x14ac:dyDescent="0.25"/>
  <cols>
    <col min="1" max="1" width="38.140625" style="99" customWidth="1"/>
    <col min="2" max="2" width="10.7109375" style="99" customWidth="1"/>
    <col min="3" max="4" width="11.28515625" style="32" bestFit="1" customWidth="1"/>
    <col min="5" max="5" width="10.7109375" style="32" customWidth="1"/>
    <col min="6" max="6" width="9.85546875" style="32" customWidth="1"/>
    <col min="7" max="7" width="9.85546875" style="34" customWidth="1"/>
    <col min="8" max="8" width="9.140625" style="100"/>
  </cols>
  <sheetData>
    <row r="1" spans="1:7" x14ac:dyDescent="0.25">
      <c r="A1" s="165" t="s">
        <v>110</v>
      </c>
      <c r="B1" s="165"/>
      <c r="C1" s="165"/>
      <c r="D1" s="165"/>
      <c r="E1" s="165"/>
      <c r="F1" s="165"/>
      <c r="G1" s="165"/>
    </row>
    <row r="2" spans="1:7" x14ac:dyDescent="0.25">
      <c r="C2" s="99"/>
      <c r="D2" s="99"/>
      <c r="E2" s="99"/>
      <c r="F2" s="99"/>
      <c r="G2" s="101"/>
    </row>
    <row r="3" spans="1:7" ht="35.25" customHeight="1" x14ac:dyDescent="0.25">
      <c r="A3" s="166" t="s">
        <v>1</v>
      </c>
      <c r="B3" s="169" t="s">
        <v>74</v>
      </c>
      <c r="C3" s="146" t="s">
        <v>49</v>
      </c>
      <c r="D3" s="146" t="s">
        <v>50</v>
      </c>
      <c r="E3" s="146" t="s">
        <v>51</v>
      </c>
      <c r="F3" s="149" t="s">
        <v>52</v>
      </c>
      <c r="G3" s="150"/>
    </row>
    <row r="4" spans="1:7" x14ac:dyDescent="0.25">
      <c r="A4" s="167"/>
      <c r="B4" s="170"/>
      <c r="C4" s="160"/>
      <c r="D4" s="160"/>
      <c r="E4" s="160"/>
      <c r="F4" s="172" t="s">
        <v>6</v>
      </c>
      <c r="G4" s="174" t="s">
        <v>7</v>
      </c>
    </row>
    <row r="5" spans="1:7" x14ac:dyDescent="0.25">
      <c r="A5" s="167"/>
      <c r="B5" s="170"/>
      <c r="C5" s="161"/>
      <c r="D5" s="161"/>
      <c r="E5" s="161"/>
      <c r="F5" s="173"/>
      <c r="G5" s="175"/>
    </row>
    <row r="6" spans="1:7" x14ac:dyDescent="0.25">
      <c r="A6" s="168"/>
      <c r="B6" s="171"/>
      <c r="C6" s="177" t="s">
        <v>8</v>
      </c>
      <c r="D6" s="178"/>
      <c r="E6" s="178"/>
      <c r="F6" s="179"/>
      <c r="G6" s="176"/>
    </row>
    <row r="7" spans="1:7" x14ac:dyDescent="0.25">
      <c r="A7" s="83" t="s">
        <v>79</v>
      </c>
      <c r="B7" s="84"/>
      <c r="C7" s="85">
        <f>SUM(C8:C14)</f>
        <v>728753.70128000004</v>
      </c>
      <c r="D7" s="85">
        <f>SUM(D8:D14)</f>
        <v>881243.77034000016</v>
      </c>
      <c r="E7" s="102">
        <f>SUM(E8:E14)</f>
        <v>885319.95514999994</v>
      </c>
      <c r="F7" s="38">
        <f>E7-D7</f>
        <v>4076.1848099997733</v>
      </c>
      <c r="G7" s="86"/>
    </row>
    <row r="8" spans="1:7" x14ac:dyDescent="0.25">
      <c r="A8" s="87" t="s">
        <v>80</v>
      </c>
      <c r="B8" s="88" t="s">
        <v>81</v>
      </c>
      <c r="C8" s="27">
        <v>7822.5349800000049</v>
      </c>
      <c r="D8" s="27">
        <v>12011.869660000002</v>
      </c>
      <c r="E8" s="27">
        <v>24596.68870000001</v>
      </c>
      <c r="F8" s="9"/>
      <c r="G8" s="89"/>
    </row>
    <row r="9" spans="1:7" x14ac:dyDescent="0.25">
      <c r="A9" s="87" t="s">
        <v>82</v>
      </c>
      <c r="B9" s="88" t="s">
        <v>83</v>
      </c>
      <c r="C9" s="27">
        <v>279455.08046750014</v>
      </c>
      <c r="D9" s="27">
        <v>383692.96317000006</v>
      </c>
      <c r="E9" s="27">
        <v>387606.91013000009</v>
      </c>
      <c r="F9" s="9"/>
      <c r="G9" s="89"/>
    </row>
    <row r="10" spans="1:7" x14ac:dyDescent="0.25">
      <c r="A10" s="87" t="s">
        <v>84</v>
      </c>
      <c r="B10" s="88" t="s">
        <v>85</v>
      </c>
      <c r="C10" s="27">
        <v>1499.0476199999996</v>
      </c>
      <c r="D10" s="27">
        <v>3135.8404500000001</v>
      </c>
      <c r="E10" s="27">
        <v>10810.775490000002</v>
      </c>
      <c r="F10" s="9"/>
      <c r="G10" s="89"/>
    </row>
    <row r="11" spans="1:7" x14ac:dyDescent="0.25">
      <c r="A11" s="87" t="s">
        <v>86</v>
      </c>
      <c r="B11" s="88" t="s">
        <v>87</v>
      </c>
      <c r="C11" s="27">
        <v>306708.08590249991</v>
      </c>
      <c r="D11" s="27">
        <v>298598.51355000009</v>
      </c>
      <c r="E11" s="27">
        <v>329681.7823299999</v>
      </c>
      <c r="F11" s="9"/>
      <c r="G11" s="89"/>
    </row>
    <row r="12" spans="1:7" x14ac:dyDescent="0.25">
      <c r="A12" s="87" t="s">
        <v>88</v>
      </c>
      <c r="B12" s="88" t="s">
        <v>89</v>
      </c>
      <c r="C12" s="27">
        <v>111559.12190000001</v>
      </c>
      <c r="D12" s="27">
        <v>104052.94632999999</v>
      </c>
      <c r="E12" s="27">
        <v>114936.55062000001</v>
      </c>
      <c r="F12" s="9"/>
      <c r="G12" s="89"/>
    </row>
    <row r="13" spans="1:7" x14ac:dyDescent="0.25">
      <c r="A13" s="87" t="s">
        <v>90</v>
      </c>
      <c r="B13" s="88" t="s">
        <v>91</v>
      </c>
      <c r="C13" s="27">
        <v>101.53531</v>
      </c>
      <c r="D13" s="27">
        <v>25610.418809999999</v>
      </c>
      <c r="E13" s="27">
        <v>11718.6253</v>
      </c>
      <c r="F13" s="9"/>
      <c r="G13" s="89"/>
    </row>
    <row r="14" spans="1:7" x14ac:dyDescent="0.25">
      <c r="A14" s="87" t="s">
        <v>92</v>
      </c>
      <c r="B14" s="88" t="s">
        <v>93</v>
      </c>
      <c r="C14" s="27">
        <v>21608.295100000003</v>
      </c>
      <c r="D14" s="27">
        <v>54141.218369999995</v>
      </c>
      <c r="E14" s="27">
        <v>5968.6225800000002</v>
      </c>
      <c r="F14" s="9"/>
      <c r="G14" s="89"/>
    </row>
    <row r="15" spans="1:7" x14ac:dyDescent="0.25">
      <c r="A15" s="87"/>
      <c r="B15" s="88"/>
      <c r="C15" s="14"/>
      <c r="D15" s="27"/>
      <c r="E15" s="27"/>
      <c r="F15" s="9"/>
      <c r="G15" s="89"/>
    </row>
    <row r="16" spans="1:7" x14ac:dyDescent="0.25">
      <c r="A16" s="90" t="s">
        <v>94</v>
      </c>
      <c r="B16" s="91"/>
      <c r="C16" s="2">
        <f>SUM(C17:C24)</f>
        <v>690454.59581000009</v>
      </c>
      <c r="D16" s="2">
        <f t="shared" ref="D16:E16" si="0">SUM(D17:D24)</f>
        <v>566689.05613999988</v>
      </c>
      <c r="E16" s="103">
        <f t="shared" si="0"/>
        <v>709329.81171999988</v>
      </c>
      <c r="F16" s="38">
        <f>E16-D16</f>
        <v>142640.75558</v>
      </c>
      <c r="G16" s="89"/>
    </row>
    <row r="17" spans="1:8" x14ac:dyDescent="0.25">
      <c r="A17" s="87" t="s">
        <v>95</v>
      </c>
      <c r="B17" s="88" t="s">
        <v>96</v>
      </c>
      <c r="C17" s="27">
        <v>91885.325272539907</v>
      </c>
      <c r="D17" s="27">
        <v>103359.03660016003</v>
      </c>
      <c r="E17" s="27">
        <v>108163.37202744995</v>
      </c>
      <c r="F17" s="9"/>
      <c r="G17" s="89"/>
    </row>
    <row r="18" spans="1:8" x14ac:dyDescent="0.25">
      <c r="A18" s="87" t="s">
        <v>97</v>
      </c>
      <c r="B18" s="88" t="s">
        <v>98</v>
      </c>
      <c r="C18" s="27">
        <v>18708.482709999997</v>
      </c>
      <c r="D18" s="27">
        <v>27036.992389999999</v>
      </c>
      <c r="E18" s="27">
        <v>28268.822580000007</v>
      </c>
      <c r="F18" s="9"/>
      <c r="G18" s="89"/>
    </row>
    <row r="19" spans="1:8" x14ac:dyDescent="0.25">
      <c r="A19" s="87" t="s">
        <v>99</v>
      </c>
      <c r="B19" s="88" t="s">
        <v>100</v>
      </c>
      <c r="C19" s="27">
        <v>131083.41216000024</v>
      </c>
      <c r="D19" s="27">
        <v>134974.29830999987</v>
      </c>
      <c r="E19" s="27">
        <v>145644.94399999993</v>
      </c>
      <c r="F19" s="9"/>
      <c r="G19" s="89"/>
    </row>
    <row r="20" spans="1:8" x14ac:dyDescent="0.25">
      <c r="A20" s="87" t="s">
        <v>111</v>
      </c>
      <c r="B20" s="88" t="s">
        <v>85</v>
      </c>
      <c r="C20" s="27">
        <v>25482.577859999998</v>
      </c>
      <c r="D20" s="27">
        <v>24456.563999999998</v>
      </c>
      <c r="E20" s="27">
        <v>28517.357270000004</v>
      </c>
      <c r="F20" s="9"/>
      <c r="G20" s="89"/>
    </row>
    <row r="21" spans="1:8" x14ac:dyDescent="0.25">
      <c r="A21" s="87" t="s">
        <v>102</v>
      </c>
      <c r="B21" s="88" t="s">
        <v>103</v>
      </c>
      <c r="C21" s="27">
        <v>60984.912230000002</v>
      </c>
      <c r="D21" s="27">
        <v>28210.964609999999</v>
      </c>
      <c r="E21" s="27">
        <v>68491.624840000019</v>
      </c>
      <c r="F21" s="9"/>
      <c r="G21" s="89"/>
    </row>
    <row r="22" spans="1:8" x14ac:dyDescent="0.25">
      <c r="A22" s="87" t="s">
        <v>104</v>
      </c>
      <c r="B22" s="88" t="s">
        <v>105</v>
      </c>
      <c r="C22" s="27">
        <v>142664.40245745992</v>
      </c>
      <c r="D22" s="27">
        <v>127868.06932984003</v>
      </c>
      <c r="E22" s="27">
        <v>141459.58523254996</v>
      </c>
      <c r="F22" s="9"/>
      <c r="G22" s="89"/>
    </row>
    <row r="23" spans="1:8" x14ac:dyDescent="0.25">
      <c r="A23" s="87" t="s">
        <v>106</v>
      </c>
      <c r="B23" s="88" t="s">
        <v>91</v>
      </c>
      <c r="C23" s="27">
        <v>204242.34921999995</v>
      </c>
      <c r="D23" s="27">
        <v>112940.97041999998</v>
      </c>
      <c r="E23" s="27">
        <v>171919.22765000004</v>
      </c>
      <c r="F23" s="9"/>
      <c r="G23" s="89"/>
    </row>
    <row r="24" spans="1:8" x14ac:dyDescent="0.25">
      <c r="A24" s="87" t="s">
        <v>107</v>
      </c>
      <c r="B24" s="88" t="s">
        <v>93</v>
      </c>
      <c r="C24" s="27">
        <v>15403.133900000001</v>
      </c>
      <c r="D24" s="27">
        <v>7842.1604799999996</v>
      </c>
      <c r="E24" s="27">
        <v>16864.878120000005</v>
      </c>
      <c r="F24" s="9"/>
      <c r="G24" s="89"/>
    </row>
    <row r="25" spans="1:8" x14ac:dyDescent="0.25">
      <c r="A25" s="92"/>
      <c r="B25" s="88"/>
      <c r="C25" s="14"/>
      <c r="D25" s="7"/>
      <c r="E25" s="8"/>
      <c r="F25" s="9"/>
      <c r="G25" s="89"/>
    </row>
    <row r="26" spans="1:8" x14ac:dyDescent="0.25">
      <c r="A26" s="93" t="s">
        <v>108</v>
      </c>
      <c r="B26" s="91"/>
      <c r="C26" s="104">
        <f>C7-C16</f>
        <v>38299.105469999951</v>
      </c>
      <c r="D26" s="20">
        <f>D7-D16</f>
        <v>314554.71420000028</v>
      </c>
      <c r="E26" s="105">
        <f>E7-E16</f>
        <v>175990.14343000005</v>
      </c>
      <c r="F26" s="20">
        <f>E26-D26</f>
        <v>-138564.57077000022</v>
      </c>
      <c r="G26" s="12">
        <f>F26/D26*100</f>
        <v>-44.051023403800606</v>
      </c>
      <c r="H26" s="100" t="s">
        <v>10</v>
      </c>
    </row>
    <row r="27" spans="1:8" x14ac:dyDescent="0.25">
      <c r="A27" s="94"/>
      <c r="B27" s="95"/>
      <c r="C27" s="96"/>
      <c r="D27" s="106"/>
      <c r="E27" s="106"/>
      <c r="F27" s="98"/>
      <c r="G27" s="30"/>
    </row>
    <row r="28" spans="1:8" s="44" customFormat="1" ht="3.75" customHeight="1" x14ac:dyDescent="0.25">
      <c r="A28" s="74"/>
      <c r="B28" s="36"/>
      <c r="C28" s="36"/>
      <c r="D28" s="36"/>
      <c r="E28" s="36"/>
      <c r="F28" s="36"/>
      <c r="G28" s="36"/>
      <c r="H28" s="75"/>
    </row>
    <row r="29" spans="1:8" s="44" customFormat="1" x14ac:dyDescent="0.25">
      <c r="A29" s="77" t="s">
        <v>109</v>
      </c>
      <c r="B29" s="76"/>
      <c r="C29" s="76"/>
      <c r="D29" s="76"/>
      <c r="E29" s="76"/>
      <c r="F29" s="76"/>
      <c r="G29" s="76"/>
      <c r="H29" s="76"/>
    </row>
    <row r="30" spans="1:8" x14ac:dyDescent="0.25">
      <c r="C30" s="36"/>
      <c r="D30" s="36"/>
      <c r="E30" s="36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ageMargins left="0.7" right="0.7" top="0.75" bottom="0.75" header="0.3" footer="0.3"/>
  <pageSetup paperSize="9" scale="85" orientation="portrait" horizontalDpi="4294967293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5297-0020-474E-B196-29396CA9A386}">
  <dimension ref="A1:J24"/>
  <sheetViews>
    <sheetView tabSelected="1" zoomScaleNormal="100" workbookViewId="0">
      <selection activeCell="H9" sqref="H9"/>
    </sheetView>
  </sheetViews>
  <sheetFormatPr defaultColWidth="9.140625" defaultRowHeight="12" x14ac:dyDescent="0.2"/>
  <cols>
    <col min="1" max="1" width="40.7109375" style="107" customWidth="1"/>
    <col min="2" max="5" width="12.7109375" style="32" customWidth="1"/>
    <col min="6" max="6" width="10.7109375" style="34" customWidth="1"/>
    <col min="7" max="16384" width="9.140625" style="107"/>
  </cols>
  <sheetData>
    <row r="1" spans="1:10" x14ac:dyDescent="0.2">
      <c r="A1" s="180" t="s">
        <v>112</v>
      </c>
      <c r="B1" s="180"/>
      <c r="C1" s="180"/>
      <c r="D1" s="180"/>
      <c r="E1" s="180"/>
      <c r="F1" s="180"/>
    </row>
    <row r="3" spans="1:10" ht="35.65" customHeight="1" x14ac:dyDescent="0.2">
      <c r="A3" s="181" t="s">
        <v>1</v>
      </c>
      <c r="B3" s="146" t="s">
        <v>49</v>
      </c>
      <c r="C3" s="146" t="s">
        <v>50</v>
      </c>
      <c r="D3" s="146" t="s">
        <v>51</v>
      </c>
      <c r="E3" s="149" t="s">
        <v>52</v>
      </c>
      <c r="F3" s="150"/>
    </row>
    <row r="4" spans="1:10" ht="14.25" customHeight="1" x14ac:dyDescent="0.2">
      <c r="A4" s="182"/>
      <c r="B4" s="160"/>
      <c r="C4" s="160"/>
      <c r="D4" s="160"/>
      <c r="E4" s="184" t="s">
        <v>6</v>
      </c>
      <c r="F4" s="186" t="s">
        <v>7</v>
      </c>
    </row>
    <row r="5" spans="1:10" ht="14.25" customHeight="1" x14ac:dyDescent="0.2">
      <c r="A5" s="182"/>
      <c r="B5" s="161"/>
      <c r="C5" s="161"/>
      <c r="D5" s="161"/>
      <c r="E5" s="185"/>
      <c r="F5" s="187"/>
    </row>
    <row r="6" spans="1:10" ht="11.45" customHeight="1" x14ac:dyDescent="0.2">
      <c r="A6" s="183"/>
      <c r="B6" s="189" t="s">
        <v>8</v>
      </c>
      <c r="C6" s="190"/>
      <c r="D6" s="190"/>
      <c r="E6" s="191"/>
      <c r="F6" s="188"/>
    </row>
    <row r="7" spans="1:10" x14ac:dyDescent="0.2">
      <c r="A7" s="108" t="s">
        <v>113</v>
      </c>
      <c r="B7" s="109">
        <f>SUM(B9:B14)</f>
        <v>10050354.82</v>
      </c>
      <c r="C7" s="109">
        <f t="shared" ref="C7:D7" si="0">SUM(C9:C14)</f>
        <v>11138181.020000001</v>
      </c>
      <c r="D7" s="110">
        <f t="shared" si="0"/>
        <v>12002268.58</v>
      </c>
      <c r="E7" s="111">
        <f>D7-C7</f>
        <v>864087.55999999866</v>
      </c>
      <c r="F7" s="112">
        <f>E7/C7*100</f>
        <v>7.7578875621470065</v>
      </c>
      <c r="H7" s="113"/>
      <c r="I7" s="114"/>
      <c r="J7" s="114"/>
    </row>
    <row r="8" spans="1:10" x14ac:dyDescent="0.2">
      <c r="A8" s="115" t="s">
        <v>114</v>
      </c>
      <c r="B8" s="116"/>
      <c r="C8" s="116"/>
      <c r="D8" s="117"/>
      <c r="E8" s="118"/>
      <c r="F8" s="119"/>
      <c r="H8" s="120"/>
      <c r="I8" s="114"/>
      <c r="J8" s="114"/>
    </row>
    <row r="9" spans="1:10" x14ac:dyDescent="0.2">
      <c r="A9" s="121" t="s">
        <v>115</v>
      </c>
      <c r="B9" s="122">
        <v>428240</v>
      </c>
      <c r="C9" s="122">
        <v>599228</v>
      </c>
      <c r="D9" s="122">
        <v>905706</v>
      </c>
      <c r="E9" s="123">
        <f>D9-C9</f>
        <v>306478</v>
      </c>
      <c r="F9" s="119"/>
      <c r="H9" s="124"/>
      <c r="I9" s="114"/>
      <c r="J9" s="114"/>
    </row>
    <row r="10" spans="1:10" x14ac:dyDescent="0.2">
      <c r="A10" s="121" t="s">
        <v>116</v>
      </c>
      <c r="B10" s="122">
        <v>8930922.6999999993</v>
      </c>
      <c r="C10" s="122">
        <v>9833024.8000000007</v>
      </c>
      <c r="D10" s="122">
        <v>10491953.9</v>
      </c>
      <c r="E10" s="122">
        <f t="shared" ref="E10:E13" si="1">D10-C10</f>
        <v>658929.09999999963</v>
      </c>
      <c r="F10" s="119"/>
      <c r="H10" s="124"/>
      <c r="I10" s="114"/>
      <c r="J10" s="114"/>
    </row>
    <row r="11" spans="1:10" x14ac:dyDescent="0.2">
      <c r="A11" s="121" t="s">
        <v>117</v>
      </c>
      <c r="B11" s="122">
        <v>327711.90000000002</v>
      </c>
      <c r="C11" s="122">
        <v>289278.60000000003</v>
      </c>
      <c r="D11" s="122">
        <v>283982.8</v>
      </c>
      <c r="E11" s="123">
        <f t="shared" si="1"/>
        <v>-5295.8000000000466</v>
      </c>
      <c r="F11" s="119"/>
      <c r="H11" s="124"/>
      <c r="I11" s="114"/>
      <c r="J11" s="114"/>
    </row>
    <row r="12" spans="1:10" x14ac:dyDescent="0.2">
      <c r="A12" s="121" t="s">
        <v>118</v>
      </c>
      <c r="B12" s="122">
        <v>492398.4</v>
      </c>
      <c r="C12" s="122">
        <v>570135.9</v>
      </c>
      <c r="D12" s="122">
        <v>490022.2</v>
      </c>
      <c r="E12" s="123">
        <f t="shared" si="1"/>
        <v>-80113.700000000012</v>
      </c>
      <c r="F12" s="119"/>
      <c r="H12" s="124"/>
      <c r="I12" s="114"/>
      <c r="J12" s="114"/>
    </row>
    <row r="13" spans="1:10" x14ac:dyDescent="0.2">
      <c r="A13" s="121" t="s">
        <v>119</v>
      </c>
      <c r="B13" s="123">
        <v>-234512.4</v>
      </c>
      <c r="C13" s="123">
        <v>-263402.59999999998</v>
      </c>
      <c r="D13" s="123">
        <v>-284064.8</v>
      </c>
      <c r="E13" s="123">
        <f t="shared" si="1"/>
        <v>-20662.200000000012</v>
      </c>
      <c r="F13" s="119"/>
      <c r="H13" s="125"/>
      <c r="I13" s="114"/>
      <c r="J13" s="114"/>
    </row>
    <row r="14" spans="1:10" x14ac:dyDescent="0.2">
      <c r="A14" s="126" t="s">
        <v>120</v>
      </c>
      <c r="B14" s="127">
        <v>105594.22</v>
      </c>
      <c r="C14" s="127">
        <v>109916.32</v>
      </c>
      <c r="D14" s="127">
        <v>114668.48</v>
      </c>
      <c r="E14" s="128">
        <f>D14-C14</f>
        <v>4752.1599999999889</v>
      </c>
      <c r="F14" s="129"/>
      <c r="H14" s="124"/>
      <c r="I14" s="114"/>
      <c r="J14" s="114"/>
    </row>
    <row r="15" spans="1:10" ht="3.75" customHeight="1" x14ac:dyDescent="0.2"/>
    <row r="16" spans="1:10" s="131" customFormat="1" x14ac:dyDescent="0.2">
      <c r="A16" s="130" t="s">
        <v>47</v>
      </c>
      <c r="B16" s="32"/>
      <c r="C16" s="32"/>
      <c r="D16" s="32"/>
      <c r="E16" s="32"/>
      <c r="F16" s="34"/>
      <c r="G16" s="107"/>
    </row>
    <row r="17" spans="3:6" x14ac:dyDescent="0.2">
      <c r="C17" s="113"/>
      <c r="D17" s="113"/>
      <c r="E17" s="132"/>
      <c r="F17" s="132"/>
    </row>
    <row r="18" spans="3:6" x14ac:dyDescent="0.2">
      <c r="C18" s="120"/>
      <c r="D18" s="120"/>
      <c r="E18" s="132"/>
      <c r="F18" s="132"/>
    </row>
    <row r="19" spans="3:6" x14ac:dyDescent="0.2">
      <c r="C19" s="124"/>
      <c r="D19" s="124"/>
      <c r="E19" s="132"/>
      <c r="F19" s="132"/>
    </row>
    <row r="20" spans="3:6" x14ac:dyDescent="0.2">
      <c r="C20" s="124"/>
      <c r="D20" s="124"/>
      <c r="E20" s="132"/>
      <c r="F20" s="132"/>
    </row>
    <row r="21" spans="3:6" x14ac:dyDescent="0.2">
      <c r="C21" s="124"/>
      <c r="D21" s="124"/>
      <c r="E21" s="132"/>
      <c r="F21" s="132"/>
    </row>
    <row r="22" spans="3:6" x14ac:dyDescent="0.2">
      <c r="C22" s="124"/>
      <c r="D22" s="124"/>
      <c r="E22" s="132"/>
      <c r="F22" s="132"/>
    </row>
    <row r="23" spans="3:6" x14ac:dyDescent="0.2">
      <c r="C23" s="125"/>
      <c r="D23" s="125"/>
      <c r="E23" s="132"/>
      <c r="F23" s="132"/>
    </row>
    <row r="24" spans="3:6" x14ac:dyDescent="0.2">
      <c r="C24" s="124"/>
      <c r="D24" s="124"/>
      <c r="E24" s="132"/>
      <c r="F24" s="132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ageMargins left="0.7" right="0.7" top="0.75" bottom="0.75" header="0.3" footer="0.3"/>
  <pageSetup paperSize="9" scale="8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2026-09-22T11:12:14Z</dcterms:created>
  <dcterms:modified xsi:type="dcterms:W3CDTF">2026-09-22T11:16:58Z</dcterms:modified>
</cp:coreProperties>
</file>