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Oct 2025/"/>
    </mc:Choice>
  </mc:AlternateContent>
  <xr:revisionPtr revIDLastSave="3" documentId="8_{AB905B4E-D6B5-4D5E-8A4F-4C01499B533E}" xr6:coauthVersionLast="47" xr6:coauthVersionMax="47" xr10:uidLastSave="{3C4B71C3-560E-4180-B33B-71CD3DB91E04}"/>
  <bookViews>
    <workbookView xWindow="-120" yWindow="-120" windowWidth="20730" windowHeight="11040" activeTab="5" xr2:uid="{76483B89-6240-4C00-901E-7CA8F9A9CD43}"/>
  </bookViews>
  <sheets>
    <sheet name="Table 1" sheetId="1" r:id="rId1"/>
    <sheet name="Table 2" sheetId="2" r:id="rId2"/>
    <sheet name="Table 3" sheetId="3" r:id="rId3"/>
    <sheet name="Table 4" sheetId="4" r:id="rId4"/>
    <sheet name="Table 5" sheetId="5" r:id="rId5"/>
    <sheet name="Table 6" sheetId="6" r:id="rId6"/>
  </sheets>
  <externalReferences>
    <externalReference r:id="rId7"/>
  </externalReferences>
  <definedNames>
    <definedName name="_xlnm.Criteria" localSheetId="2">#REF!</definedName>
    <definedName name="_xlnm.Criteria">#REF!</definedName>
    <definedName name="_xlnm.Database" localSheetId="2">#REF!</definedName>
    <definedName name="_xlnm.Database">#REF!</definedName>
    <definedName name="e" localSheetId="2">#REF!</definedName>
    <definedName name="e">#REF!</definedName>
    <definedName name="_xlnm.Extract" localSheetId="2">!#REF!</definedName>
    <definedName name="_xlnm.Extract">#REF!</definedName>
    <definedName name="pages" localSheetId="2">#REF!</definedName>
    <definedName name="pages">#REF!</definedName>
    <definedName name="sum" localSheetId="2">!#REF!</definedName>
    <definedName name="sum">#REF!</definedName>
    <definedName name="t" localSheetId="2">!#REF!</definedName>
    <definedName name="t">#REF!</definedName>
    <definedName name="w" localSheetId="2">!#REF!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6" l="1"/>
  <c r="E13" i="6"/>
  <c r="E12" i="6"/>
  <c r="E11" i="6"/>
  <c r="E10" i="6"/>
  <c r="E9" i="6"/>
  <c r="D7" i="6"/>
  <c r="E7" i="6" s="1"/>
  <c r="F7" i="6" s="1"/>
  <c r="C7" i="6"/>
  <c r="B7" i="6"/>
  <c r="E16" i="5"/>
  <c r="F16" i="5" s="1"/>
  <c r="D16" i="5"/>
  <c r="C16" i="5"/>
  <c r="E7" i="5"/>
  <c r="F7" i="5" s="1"/>
  <c r="D7" i="5"/>
  <c r="D26" i="5" s="1"/>
  <c r="C7" i="5"/>
  <c r="C26" i="5" s="1"/>
  <c r="E16" i="4"/>
  <c r="F16" i="4" s="1"/>
  <c r="D16" i="4"/>
  <c r="C16" i="4"/>
  <c r="F7" i="4"/>
  <c r="E7" i="4"/>
  <c r="E26" i="4" s="1"/>
  <c r="D7" i="4"/>
  <c r="D26" i="4" s="1"/>
  <c r="C7" i="4"/>
  <c r="C26" i="4" s="1"/>
  <c r="G30" i="3"/>
  <c r="F30" i="3"/>
  <c r="E30" i="3"/>
  <c r="D30" i="3"/>
  <c r="C30" i="3"/>
  <c r="B30" i="3"/>
  <c r="J29" i="3"/>
  <c r="I29" i="3"/>
  <c r="H29" i="3"/>
  <c r="J28" i="3"/>
  <c r="I28" i="3"/>
  <c r="H28" i="3"/>
  <c r="J27" i="3"/>
  <c r="I27" i="3"/>
  <c r="H27" i="3"/>
  <c r="J26" i="3"/>
  <c r="I26" i="3"/>
  <c r="H26" i="3"/>
  <c r="J25" i="3"/>
  <c r="I25" i="3"/>
  <c r="H25" i="3"/>
  <c r="J24" i="3"/>
  <c r="I24" i="3"/>
  <c r="H24" i="3"/>
  <c r="J23" i="3"/>
  <c r="I23" i="3"/>
  <c r="I30" i="3" s="1"/>
  <c r="H23" i="3"/>
  <c r="J22" i="3"/>
  <c r="I22" i="3"/>
  <c r="H22" i="3"/>
  <c r="J21" i="3"/>
  <c r="I21" i="3"/>
  <c r="H21" i="3"/>
  <c r="H30" i="3" s="1"/>
  <c r="J20" i="3"/>
  <c r="J30" i="3" s="1"/>
  <c r="I20" i="3"/>
  <c r="H20" i="3"/>
  <c r="M16" i="3"/>
  <c r="L16" i="3"/>
  <c r="K16" i="3"/>
  <c r="J16" i="3"/>
  <c r="I16" i="3"/>
  <c r="H16" i="3"/>
  <c r="G16" i="3"/>
  <c r="F16" i="3"/>
  <c r="E16" i="3"/>
  <c r="D16" i="3"/>
  <c r="C16" i="3"/>
  <c r="B16" i="3"/>
  <c r="E51" i="2" a="1"/>
  <c r="E51" i="2" s="1"/>
  <c r="E50" i="2" a="1"/>
  <c r="E50" i="2" s="1"/>
  <c r="E49" i="2" a="1"/>
  <c r="E49" i="2" s="1"/>
  <c r="E48" i="2" a="1"/>
  <c r="E48" i="2" s="1"/>
  <c r="E45" i="2" a="1"/>
  <c r="E45" i="2" s="1"/>
  <c r="E44" i="2" a="1"/>
  <c r="E44" i="2" s="1"/>
  <c r="E43" i="2" a="1"/>
  <c r="E43" i="2" s="1"/>
  <c r="E42" i="2" a="1"/>
  <c r="E42" i="2" s="1"/>
  <c r="E35" i="2"/>
  <c r="F35" i="2" s="1"/>
  <c r="E35" i="2" a="1"/>
  <c r="E33" i="2" a="1"/>
  <c r="E33" i="2" s="1"/>
  <c r="F33" i="2" s="1"/>
  <c r="E31" i="2" a="1"/>
  <c r="E31" i="2" s="1"/>
  <c r="E30" i="2" a="1"/>
  <c r="E30" i="2" s="1"/>
  <c r="E29" i="2" a="1"/>
  <c r="E29" i="2" s="1"/>
  <c r="E28" i="2" a="1"/>
  <c r="E28" i="2" s="1"/>
  <c r="D27" i="2"/>
  <c r="D25" i="2" s="1"/>
  <c r="D37" i="2" s="1"/>
  <c r="C27" i="2"/>
  <c r="E27" i="2" s="1" a="1"/>
  <c r="E27" i="2" s="1"/>
  <c r="F27" i="2" s="1"/>
  <c r="B27" i="2"/>
  <c r="B25" i="2" s="1"/>
  <c r="B37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E8" i="2" a="1"/>
  <c r="E8" i="2" s="1"/>
  <c r="E7" i="2"/>
  <c r="F7" i="2" s="1"/>
  <c r="D7" i="2"/>
  <c r="C7" i="2"/>
  <c r="B7" i="2"/>
  <c r="E51" i="1"/>
  <c r="E51" i="1" a="1"/>
  <c r="E50" i="1"/>
  <c r="E50" i="1" a="1"/>
  <c r="E49" i="1"/>
  <c r="E49" i="1" a="1"/>
  <c r="E45" i="1" a="1"/>
  <c r="E45" i="1" s="1"/>
  <c r="E44" i="1"/>
  <c r="E44" i="1" a="1"/>
  <c r="E43" i="1"/>
  <c r="E43" i="1" a="1"/>
  <c r="E42" i="1"/>
  <c r="E42" i="1" a="1"/>
  <c r="E35" i="1" a="1"/>
  <c r="E35" i="1" s="1"/>
  <c r="F35" i="1" s="1"/>
  <c r="F33" i="1"/>
  <c r="E33" i="1"/>
  <c r="E33" i="1" a="1"/>
  <c r="E31" i="1"/>
  <c r="E31" i="1" a="1"/>
  <c r="E30" i="1"/>
  <c r="E30" i="1" a="1"/>
  <c r="E29" i="1" a="1"/>
  <c r="E29" i="1" s="1"/>
  <c r="E28" i="1"/>
  <c r="E28" i="1" a="1"/>
  <c r="D27" i="1"/>
  <c r="C27" i="1"/>
  <c r="E27" i="1" s="1" a="1"/>
  <c r="E27" i="1" s="1"/>
  <c r="F27" i="1" s="1"/>
  <c r="B27" i="1"/>
  <c r="B25" i="1" s="1"/>
  <c r="D25" i="1"/>
  <c r="C25" i="1"/>
  <c r="C37" i="1" s="1"/>
  <c r="E23" i="1" a="1"/>
  <c r="E23" i="1" s="1"/>
  <c r="E22" i="1"/>
  <c r="E22" i="1" a="1"/>
  <c r="E21" i="1"/>
  <c r="E21" i="1" a="1"/>
  <c r="E20" i="1"/>
  <c r="E20" i="1" a="1"/>
  <c r="E19" i="1" a="1"/>
  <c r="E19" i="1" s="1"/>
  <c r="E18" i="1"/>
  <c r="E18" i="1" a="1"/>
  <c r="E17" i="1"/>
  <c r="E17" i="1" a="1"/>
  <c r="E16" i="1"/>
  <c r="E16" i="1" a="1"/>
  <c r="E15" i="1" a="1"/>
  <c r="E15" i="1" s="1"/>
  <c r="E14" i="1"/>
  <c r="E14" i="1" a="1"/>
  <c r="E13" i="1"/>
  <c r="E13" i="1" a="1"/>
  <c r="E12" i="1"/>
  <c r="E12" i="1" a="1"/>
  <c r="E11" i="1" a="1"/>
  <c r="E11" i="1" s="1"/>
  <c r="E10" i="1"/>
  <c r="E10" i="1" a="1"/>
  <c r="E9" i="1"/>
  <c r="E9" i="1" a="1"/>
  <c r="E8" i="1"/>
  <c r="E8" i="1" a="1"/>
  <c r="E7" i="1"/>
  <c r="F7" i="1" s="1"/>
  <c r="D7" i="1"/>
  <c r="D37" i="1" s="1"/>
  <c r="C7" i="1"/>
  <c r="B7" i="1"/>
  <c r="F26" i="4" l="1"/>
  <c r="G26" i="4" s="1"/>
  <c r="B37" i="1"/>
  <c r="E37" i="1" a="1"/>
  <c r="E37" i="1" s="1"/>
  <c r="F37" i="1" s="1"/>
  <c r="C25" i="2"/>
  <c r="E25" i="2" s="1" a="1"/>
  <c r="E25" i="2" s="1"/>
  <c r="F25" i="2" s="1"/>
  <c r="E25" i="1" a="1"/>
  <c r="E25" i="1" s="1"/>
  <c r="F25" i="1" s="1"/>
  <c r="E26" i="5"/>
  <c r="F26" i="5" s="1"/>
  <c r="G26" i="5" s="1"/>
  <c r="C37" i="2" l="1"/>
  <c r="E37" i="2" s="1" a="1"/>
  <c r="E37" i="2" s="1"/>
  <c r="F3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<sst xmlns="http://schemas.openxmlformats.org/spreadsheetml/2006/main" count="334" uniqueCount="117">
  <si>
    <t>Table 1.  Revenue/Expenditure categories by period and description</t>
  </si>
  <si>
    <t>Description</t>
  </si>
  <si>
    <t>Jan-Oct       2023</t>
  </si>
  <si>
    <t>Jan-Oct       2024</t>
  </si>
  <si>
    <t>Jan-Oct       2025</t>
  </si>
  <si>
    <t>Jan-Oct 2025 /                       Jan-Oct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</si>
  <si>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</si>
  <si>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</si>
  <si>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</si>
  <si>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</si>
  <si>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</si>
  <si>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</si>
  <si>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</si>
  <si>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</si>
  <si>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</si>
  <si>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</si>
  <si>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</si>
  <si>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</si>
  <si>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</si>
  <si>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</si>
  <si>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</si>
  <si>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</si>
  <si>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</si>
  <si>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</si>
  <si>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</si>
  <si>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</si>
  <si>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</si>
  <si>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</si>
  <si>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</si>
  <si>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</si>
  <si>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</si>
  <si>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</si>
  <si>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</si>
  <si>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</si>
  <si>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</si>
  <si>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</si>
  <si>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</si>
  <si>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</si>
  <si>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</si>
  <si>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</si>
  <si>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</si>
  <si>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</si>
  <si>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</si>
  <si>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</si>
  <si>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</si>
  <si>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</si>
  <si>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</si>
  <si>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</si>
  <si>
    <t>Table 2.  Revenue/Expenditure categories by month and description</t>
  </si>
  <si>
    <t>October
2023</t>
  </si>
  <si>
    <t>October
2024</t>
  </si>
  <si>
    <t>October
2025</t>
  </si>
  <si>
    <t>October 2025 / 
October 2024</t>
  </si>
  <si>
    <t xml:space="preserve">     Sales -Goods</t>
  </si>
  <si>
    <r>
      <t>Table 3. Government expenditure by COFOG</t>
    </r>
    <r>
      <rPr>
        <b/>
        <vertAlign val="superscript"/>
        <sz val="9"/>
        <color rgb="FF000000"/>
        <rFont val="Arial"/>
        <family val="2"/>
      </rPr>
      <t>1</t>
    </r>
    <r>
      <rPr>
        <b/>
        <sz val="9"/>
        <color rgb="FF000000"/>
        <rFont val="Arial"/>
        <family val="2"/>
      </rPr>
      <t xml:space="preserve"> category, period and description</t>
    </r>
  </si>
  <si>
    <t>COFOG</t>
  </si>
  <si>
    <t>Jan-Oct   2023</t>
  </si>
  <si>
    <t>Jan-Oct   2024</t>
  </si>
  <si>
    <t>Jan-Oct   2025</t>
  </si>
  <si>
    <t>General public services</t>
  </si>
  <si>
    <t>Defence</t>
  </si>
  <si>
    <t>Public order and safety</t>
  </si>
  <si>
    <t>Economic affairs</t>
  </si>
  <si>
    <t>Environment protection</t>
  </si>
  <si>
    <t>Housing and community amenities</t>
  </si>
  <si>
    <t>Health</t>
  </si>
  <si>
    <t>Recreation, culture and religion</t>
  </si>
  <si>
    <t>Education</t>
  </si>
  <si>
    <t>Social protection</t>
  </si>
  <si>
    <t xml:space="preserve">Total </t>
  </si>
  <si>
    <t>Interest Expenditure</t>
  </si>
  <si>
    <t>Total Expenditure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</si>
  <si>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7.</t>
    </r>
  </si>
  <si>
    <r>
      <t>Table 4. Consolidated Fund data in ESA 2010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 xml:space="preserve"> codes by period and description</t>
    </r>
  </si>
  <si>
    <t>ESA
code</t>
  </si>
  <si>
    <t>1. Total Revenue</t>
  </si>
  <si>
    <t>Market Output</t>
  </si>
  <si>
    <t>P11</t>
  </si>
  <si>
    <t>Taxes on Production and Imports</t>
  </si>
  <si>
    <t>D2</t>
  </si>
  <si>
    <t>Property income receivable</t>
  </si>
  <si>
    <t>D4</t>
  </si>
  <si>
    <t>Current taxes on income, wealth, etc</t>
  </si>
  <si>
    <t>D5</t>
  </si>
  <si>
    <t>Net social contributions</t>
  </si>
  <si>
    <t>D61</t>
  </si>
  <si>
    <t>Current transfers receivable</t>
  </si>
  <si>
    <t>D7</t>
  </si>
  <si>
    <t>Capital transfers receivable</t>
  </si>
  <si>
    <t>D9</t>
  </si>
  <si>
    <t>2. Total Expenditure</t>
  </si>
  <si>
    <t>Intermediate Consumption</t>
  </si>
  <si>
    <t>P2</t>
  </si>
  <si>
    <t>Gross Capital Formation</t>
  </si>
  <si>
    <t>P5g+NP</t>
  </si>
  <si>
    <t xml:space="preserve">Compensation of Employees </t>
  </si>
  <si>
    <t>D1</t>
  </si>
  <si>
    <t>Property income payable</t>
  </si>
  <si>
    <t>Subsidies</t>
  </si>
  <si>
    <t>D3</t>
  </si>
  <si>
    <t>Social Benefits and social transfers in kind</t>
  </si>
  <si>
    <t xml:space="preserve">D62+D632 </t>
  </si>
  <si>
    <t>Current transfers payable</t>
  </si>
  <si>
    <t xml:space="preserve">Capital transfers payable </t>
  </si>
  <si>
    <t>(1-2) Consolidated Fund Surplus/Deficit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</si>
  <si>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8.</t>
    </r>
  </si>
  <si>
    <r>
      <t>Table 5. Consolidated Fund data in ESA 2010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 xml:space="preserve"> codes by month and description</t>
    </r>
  </si>
  <si>
    <t xml:space="preserve">Property income payable </t>
  </si>
  <si>
    <t>Table 6.  Central Government debt by month and description</t>
  </si>
  <si>
    <t>Total Central Government Debt</t>
  </si>
  <si>
    <t>of which:</t>
  </si>
  <si>
    <t xml:space="preserve">     Treasury Bills</t>
  </si>
  <si>
    <t xml:space="preserve">     Malta Government Stocks</t>
  </si>
  <si>
    <t xml:space="preserve">     62+ Malta Government Savings Bond</t>
  </si>
  <si>
    <t xml:space="preserve">     Foreign Loans</t>
  </si>
  <si>
    <t xml:space="preserve">     MGSF investments in Government Debt </t>
  </si>
  <si>
    <t xml:space="preserve">     Euro coins issued in the name of the Treasury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</si>
</sst>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  <numFmt numFmtId="168" formatCode="_-* #,##0_-;\-* #,##0_-;_-* &quot;-&quot;??_-;_-@_-"/>
    <numFmt numFmtId="169" formatCode="&quot; &quot;* #,##0.00&quot; &quot;;&quot;-&quot;* #,##0.00&quot; &quot;;&quot; &quot;* &quot;-&quot;#&quot; &quot;;&quot; &quot;@&quot; &quot;"/>
    <numFmt numFmtId="170" formatCode="&quot; &quot;* #,##0&quot; &quot;;&quot;-&quot;* #,##0&quot; &quot;;&quot; &quot;* &quot;-&quot;#&quot; &quot;;&quot; &quot;@&quot; &quot;"/>
    <numFmt numFmtId="171" formatCode="0.0"/>
    <numFmt numFmtId="172" formatCode="#,##0_ ;\-#,##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0D0D0D"/>
      <name val="Arial"/>
      <family val="2"/>
    </font>
    <font>
      <vertAlign val="superscript"/>
      <sz val="9"/>
      <color rgb="FF000000"/>
      <name val="Arial"/>
      <family val="2"/>
    </font>
    <font>
      <sz val="10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3" fillId="0" borderId="0"/>
    <xf numFmtId="0" fontId="1" fillId="0" borderId="0"/>
    <xf numFmtId="0" fontId="13" fillId="0" borderId="0"/>
  </cellStyleXfs>
  <cellXfs count="180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right" vertical="center" wrapText="1" inden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8" fontId="3" fillId="0" borderId="0" xfId="1" applyNumberFormat="1" applyFont="1"/>
    <xf numFmtId="3" fontId="3" fillId="0" borderId="0" xfId="1" applyNumberFormat="1" applyFont="1"/>
    <xf numFmtId="167" fontId="3" fillId="0" borderId="0" xfId="1" applyNumberFormat="1" applyFont="1"/>
    <xf numFmtId="0" fontId="6" fillId="0" borderId="0" xfId="0" applyFont="1"/>
    <xf numFmtId="0" fontId="0" fillId="0" borderId="5" xfId="0" applyBorder="1" applyAlignment="1">
      <alignment horizontal="left" vertical="center" wrapText="1" indent="1"/>
    </xf>
    <xf numFmtId="17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 indent="1"/>
    </xf>
    <xf numFmtId="49" fontId="2" fillId="0" borderId="1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3" fontId="3" fillId="0" borderId="5" xfId="1" quotePrefix="1" applyNumberFormat="1" applyFont="1" applyBorder="1" applyAlignment="1">
      <alignment horizontal="right" vertical="center" indent="1"/>
    </xf>
    <xf numFmtId="0" fontId="2" fillId="0" borderId="0" xfId="0" applyFont="1"/>
    <xf numFmtId="3" fontId="3" fillId="0" borderId="10" xfId="1" applyNumberFormat="1" applyFont="1" applyBorder="1" applyAlignment="1">
      <alignment horizontal="right" vertical="center" indent="1"/>
    </xf>
    <xf numFmtId="3" fontId="3" fillId="0" borderId="10" xfId="1" quotePrefix="1" applyNumberFormat="1" applyFont="1" applyBorder="1" applyAlignment="1">
      <alignment horizontal="right" vertical="center" indent="1"/>
    </xf>
    <xf numFmtId="0" fontId="6" fillId="0" borderId="0" xfId="0" applyFont="1" applyAlignment="1">
      <alignment wrapText="1"/>
    </xf>
    <xf numFmtId="164" fontId="3" fillId="0" borderId="0" xfId="0" applyNumberFormat="1" applyFont="1"/>
    <xf numFmtId="0" fontId="8" fillId="0" borderId="0" xfId="2" applyFont="1" applyAlignment="1">
      <alignment horizontal="center"/>
    </xf>
    <xf numFmtId="0" fontId="7" fillId="0" borderId="0" xfId="2"/>
    <xf numFmtId="0" fontId="8" fillId="0" borderId="0" xfId="2" applyFont="1" applyAlignment="1">
      <alignment horizontal="left" indent="1"/>
    </xf>
    <xf numFmtId="170" fontId="7" fillId="0" borderId="0" xfId="3" applyNumberFormat="1"/>
    <xf numFmtId="170" fontId="10" fillId="0" borderId="0" xfId="3" applyNumberFormat="1" applyFont="1" applyAlignment="1">
      <alignment vertical="center"/>
    </xf>
    <xf numFmtId="0" fontId="8" fillId="0" borderId="13" xfId="2" applyFont="1" applyBorder="1" applyAlignment="1">
      <alignment horizontal="left" vertical="center" wrapText="1" indent="1"/>
    </xf>
    <xf numFmtId="170" fontId="8" fillId="0" borderId="14" xfId="3" applyNumberFormat="1" applyFont="1" applyFill="1" applyBorder="1" applyAlignment="1">
      <alignment horizontal="center" vertical="center" wrapText="1"/>
    </xf>
    <xf numFmtId="170" fontId="8" fillId="0" borderId="15" xfId="3" applyNumberFormat="1" applyFont="1" applyFill="1" applyBorder="1" applyAlignment="1">
      <alignment horizontal="center" vertical="center" wrapText="1"/>
    </xf>
    <xf numFmtId="17" fontId="8" fillId="0" borderId="14" xfId="2" applyNumberFormat="1" applyFont="1" applyBorder="1" applyAlignment="1">
      <alignment horizontal="center" vertical="center" wrapText="1"/>
    </xf>
    <xf numFmtId="0" fontId="10" fillId="0" borderId="0" xfId="2" applyFont="1"/>
    <xf numFmtId="0" fontId="10" fillId="0" borderId="0" xfId="2" applyFont="1" applyAlignment="1">
      <alignment horizontal="left" wrapText="1" indent="1"/>
    </xf>
    <xf numFmtId="170" fontId="10" fillId="0" borderId="15" xfId="3" applyNumberFormat="1" applyFont="1" applyFill="1" applyBorder="1" applyAlignment="1">
      <alignment horizontal="center" vertical="center"/>
    </xf>
    <xf numFmtId="0" fontId="10" fillId="0" borderId="16" xfId="2" applyFont="1" applyBorder="1" applyAlignment="1">
      <alignment horizontal="left" vertical="center" indent="1"/>
    </xf>
    <xf numFmtId="3" fontId="10" fillId="0" borderId="17" xfId="3" applyNumberFormat="1" applyFont="1" applyFill="1" applyBorder="1" applyAlignment="1">
      <alignment horizontal="right" vertical="center" indent="1"/>
    </xf>
    <xf numFmtId="3" fontId="10" fillId="0" borderId="17" xfId="3" applyNumberFormat="1" applyFont="1" applyBorder="1" applyAlignment="1">
      <alignment horizontal="right" vertical="center" indent="1"/>
    </xf>
    <xf numFmtId="3" fontId="10" fillId="0" borderId="18" xfId="3" applyNumberFormat="1" applyFont="1" applyBorder="1" applyAlignment="1">
      <alignment horizontal="right" vertical="center" indent="1"/>
    </xf>
    <xf numFmtId="3" fontId="10" fillId="0" borderId="18" xfId="3" applyNumberFormat="1" applyFont="1" applyFill="1" applyBorder="1" applyAlignment="1">
      <alignment horizontal="right" vertical="center" indent="1"/>
    </xf>
    <xf numFmtId="3" fontId="10" fillId="0" borderId="19" xfId="3" applyNumberFormat="1" applyFont="1" applyBorder="1" applyAlignment="1">
      <alignment horizontal="right" vertical="center" indent="1"/>
    </xf>
    <xf numFmtId="3" fontId="10" fillId="0" borderId="19" xfId="3" applyNumberFormat="1" applyFont="1" applyFill="1" applyBorder="1" applyAlignment="1">
      <alignment horizontal="right" vertical="center" indent="1"/>
    </xf>
    <xf numFmtId="3" fontId="10" fillId="0" borderId="20" xfId="3" applyNumberFormat="1" applyFont="1" applyBorder="1" applyAlignment="1">
      <alignment horizontal="right" vertical="center" indent="1"/>
    </xf>
    <xf numFmtId="3" fontId="10" fillId="0" borderId="20" xfId="3" applyNumberFormat="1" applyFont="1" applyFill="1" applyBorder="1" applyAlignment="1">
      <alignment horizontal="right" vertical="center" indent="1"/>
    </xf>
    <xf numFmtId="3" fontId="11" fillId="0" borderId="19" xfId="3" applyNumberFormat="1" applyFont="1" applyFill="1" applyBorder="1" applyAlignment="1">
      <alignment horizontal="right" vertical="center" indent="1"/>
    </xf>
    <xf numFmtId="3" fontId="11" fillId="0" borderId="20" xfId="3" applyNumberFormat="1" applyFont="1" applyFill="1" applyBorder="1" applyAlignment="1">
      <alignment horizontal="right" vertical="center" indent="1"/>
    </xf>
    <xf numFmtId="3" fontId="11" fillId="0" borderId="20" xfId="3" applyNumberFormat="1" applyFont="1" applyBorder="1" applyAlignment="1">
      <alignment horizontal="right" vertical="center" indent="1"/>
    </xf>
    <xf numFmtId="0" fontId="8" fillId="0" borderId="21" xfId="2" applyFont="1" applyBorder="1" applyAlignment="1">
      <alignment horizontal="left" vertical="center" indent="1"/>
    </xf>
    <xf numFmtId="3" fontId="8" fillId="0" borderId="22" xfId="3" applyNumberFormat="1" applyFont="1" applyBorder="1" applyAlignment="1">
      <alignment horizontal="right" vertical="center" indent="1"/>
    </xf>
    <xf numFmtId="3" fontId="8" fillId="0" borderId="21" xfId="3" applyNumberFormat="1" applyFont="1" applyBorder="1" applyAlignment="1">
      <alignment horizontal="right" vertical="center" indent="1"/>
    </xf>
    <xf numFmtId="3" fontId="8" fillId="0" borderId="23" xfId="3" applyNumberFormat="1" applyFont="1" applyBorder="1" applyAlignment="1">
      <alignment horizontal="right" vertical="center" indent="1"/>
    </xf>
    <xf numFmtId="3" fontId="8" fillId="0" borderId="14" xfId="3" applyNumberFormat="1" applyFont="1" applyFill="1" applyBorder="1" applyAlignment="1">
      <alignment horizontal="center" vertical="center" wrapText="1"/>
    </xf>
    <xf numFmtId="3" fontId="8" fillId="0" borderId="15" xfId="3" applyNumberFormat="1" applyFont="1" applyFill="1" applyBorder="1" applyAlignment="1">
      <alignment horizontal="center" vertical="center" wrapText="1"/>
    </xf>
    <xf numFmtId="3" fontId="10" fillId="0" borderId="0" xfId="3" applyNumberFormat="1" applyFont="1" applyAlignment="1">
      <alignment vertical="center"/>
    </xf>
    <xf numFmtId="3" fontId="10" fillId="0" borderId="15" xfId="3" applyNumberFormat="1" applyFont="1" applyFill="1" applyBorder="1" applyAlignment="1">
      <alignment horizontal="center" vertical="center"/>
    </xf>
    <xf numFmtId="3" fontId="8" fillId="0" borderId="18" xfId="3" applyNumberFormat="1" applyFont="1" applyBorder="1" applyAlignment="1">
      <alignment horizontal="right" vertical="center" indent="1"/>
    </xf>
    <xf numFmtId="3" fontId="8" fillId="0" borderId="24" xfId="3" applyNumberFormat="1" applyFont="1" applyBorder="1" applyAlignment="1">
      <alignment horizontal="right" vertical="center" indent="1"/>
    </xf>
    <xf numFmtId="3" fontId="8" fillId="0" borderId="20" xfId="3" applyNumberFormat="1" applyFont="1" applyBorder="1" applyAlignment="1">
      <alignment horizontal="right" vertical="center" indent="1"/>
    </xf>
    <xf numFmtId="3" fontId="8" fillId="0" borderId="0" xfId="3" applyNumberFormat="1" applyFont="1" applyAlignment="1">
      <alignment horizontal="right" vertical="center" indent="1"/>
    </xf>
    <xf numFmtId="3" fontId="11" fillId="0" borderId="19" xfId="3" applyNumberFormat="1" applyFont="1" applyBorder="1" applyAlignment="1">
      <alignment horizontal="right" vertical="center" indent="1"/>
    </xf>
    <xf numFmtId="3" fontId="8" fillId="0" borderId="25" xfId="3" applyNumberFormat="1" applyFont="1" applyBorder="1" applyAlignment="1">
      <alignment horizontal="right" vertical="center" indent="1"/>
    </xf>
    <xf numFmtId="0" fontId="3" fillId="0" borderId="0" xfId="0" applyFont="1" applyAlignment="1">
      <alignment horizontal="left" indent="1"/>
    </xf>
    <xf numFmtId="168" fontId="3" fillId="0" borderId="0" xfId="1" applyNumberFormat="1" applyFont="1" applyFill="1"/>
    <xf numFmtId="168" fontId="3" fillId="0" borderId="0" xfId="1" applyNumberFormat="1" applyFont="1" applyFill="1" applyAlignment="1">
      <alignment vertical="center"/>
    </xf>
    <xf numFmtId="170" fontId="10" fillId="0" borderId="0" xfId="3" applyNumberFormat="1" applyFont="1" applyFill="1"/>
    <xf numFmtId="0" fontId="10" fillId="0" borderId="0" xfId="2" applyFont="1" applyAlignment="1">
      <alignment horizontal="left" indent="1"/>
    </xf>
    <xf numFmtId="170" fontId="10" fillId="0" borderId="0" xfId="3" applyNumberFormat="1" applyFont="1"/>
    <xf numFmtId="0" fontId="2" fillId="0" borderId="0" xfId="4" applyFont="1" applyAlignment="1">
      <alignment horizontal="center"/>
    </xf>
    <xf numFmtId="0" fontId="2" fillId="0" borderId="1" xfId="4" applyFont="1" applyBorder="1" applyAlignment="1">
      <alignment horizontal="left" vertical="center" wrapText="1" indent="1"/>
    </xf>
    <xf numFmtId="0" fontId="2" fillId="0" borderId="2" xfId="4" applyFont="1" applyBorder="1" applyAlignment="1">
      <alignment horizontal="center" vertical="center" wrapText="1"/>
    </xf>
    <xf numFmtId="0" fontId="13" fillId="0" borderId="5" xfId="4" applyBorder="1" applyAlignment="1">
      <alignment horizontal="left" vertical="center" wrapText="1" indent="1"/>
    </xf>
    <xf numFmtId="0" fontId="2" fillId="0" borderId="6" xfId="4" applyFont="1" applyBorder="1" applyAlignment="1">
      <alignment horizontal="center" vertical="center" wrapText="1"/>
    </xf>
    <xf numFmtId="49" fontId="2" fillId="0" borderId="2" xfId="4" applyNumberFormat="1" applyFont="1" applyBorder="1" applyAlignment="1">
      <alignment horizontal="center" vertical="center" wrapText="1"/>
    </xf>
    <xf numFmtId="49" fontId="2" fillId="0" borderId="7" xfId="4" applyNumberFormat="1" applyFont="1" applyBorder="1" applyAlignment="1">
      <alignment horizontal="center" vertical="center" wrapText="1"/>
    </xf>
    <xf numFmtId="49" fontId="2" fillId="0" borderId="8" xfId="4" applyNumberFormat="1" applyFont="1" applyBorder="1" applyAlignment="1">
      <alignment horizontal="center" vertical="center" wrapText="1"/>
    </xf>
    <xf numFmtId="49" fontId="2" fillId="0" borderId="9" xfId="4" applyNumberFormat="1" applyFont="1" applyBorder="1" applyAlignment="1">
      <alignment horizontal="center" vertical="center" wrapText="1"/>
    </xf>
    <xf numFmtId="0" fontId="13" fillId="0" borderId="10" xfId="4" applyBorder="1" applyAlignment="1">
      <alignment horizontal="left" vertical="center" wrapText="1" indent="1"/>
    </xf>
    <xf numFmtId="0" fontId="2" fillId="0" borderId="8" xfId="4" applyFont="1" applyBorder="1" applyAlignment="1">
      <alignment horizontal="center" vertical="center" wrapText="1"/>
    </xf>
    <xf numFmtId="49" fontId="3" fillId="0" borderId="3" xfId="4" quotePrefix="1" applyNumberFormat="1" applyFont="1" applyBorder="1" applyAlignment="1">
      <alignment horizontal="center" vertical="center" wrapText="1"/>
    </xf>
    <xf numFmtId="49" fontId="3" fillId="0" borderId="4" xfId="4" applyNumberFormat="1" applyFont="1" applyBorder="1" applyAlignment="1">
      <alignment horizontal="center" vertical="center" wrapText="1"/>
    </xf>
    <xf numFmtId="49" fontId="3" fillId="0" borderId="11" xfId="4" applyNumberFormat="1" applyFont="1" applyBorder="1" applyAlignment="1">
      <alignment horizontal="center" vertical="center" wrapText="1"/>
    </xf>
    <xf numFmtId="49" fontId="13" fillId="0" borderId="12" xfId="4" applyNumberFormat="1" applyBorder="1" applyAlignment="1">
      <alignment horizontal="center" vertical="center" wrapText="1"/>
    </xf>
    <xf numFmtId="0" fontId="15" fillId="0" borderId="1" xfId="5" applyFont="1" applyBorder="1" applyAlignment="1">
      <alignment horizontal="left" vertical="center" indent="1"/>
    </xf>
    <xf numFmtId="0" fontId="15" fillId="0" borderId="7" xfId="5" applyFont="1" applyBorder="1" applyAlignment="1">
      <alignment horizontal="left" vertical="center" indent="1"/>
    </xf>
    <xf numFmtId="3" fontId="2" fillId="0" borderId="2" xfId="1" applyNumberFormat="1" applyFont="1" applyBorder="1" applyAlignment="1">
      <alignment horizontal="right" vertical="center" indent="1"/>
    </xf>
    <xf numFmtId="3" fontId="2" fillId="0" borderId="9" xfId="1" applyNumberFormat="1" applyFont="1" applyBorder="1" applyAlignment="1">
      <alignment horizontal="right" vertical="center" indent="1"/>
    </xf>
    <xf numFmtId="0" fontId="16" fillId="0" borderId="5" xfId="0" applyFont="1" applyBorder="1" applyAlignment="1">
      <alignment horizontal="left" vertical="center" indent="2"/>
    </xf>
    <xf numFmtId="0" fontId="17" fillId="0" borderId="9" xfId="0" applyFont="1" applyBorder="1" applyAlignment="1">
      <alignment horizontal="center" vertical="center"/>
    </xf>
    <xf numFmtId="3" fontId="3" fillId="0" borderId="9" xfId="1" applyNumberFormat="1" applyFont="1" applyBorder="1" applyAlignment="1">
      <alignment horizontal="right" vertical="center" indent="1"/>
    </xf>
    <xf numFmtId="0" fontId="15" fillId="0" borderId="5" xfId="5" applyFont="1" applyBorder="1" applyAlignment="1">
      <alignment horizontal="left" vertical="center" indent="1"/>
    </xf>
    <xf numFmtId="0" fontId="18" fillId="0" borderId="9" xfId="5" applyFont="1" applyBorder="1" applyAlignment="1">
      <alignment horizontal="left" vertical="center" indent="1"/>
    </xf>
    <xf numFmtId="3" fontId="2" fillId="0" borderId="6" xfId="1" applyNumberFormat="1" applyFont="1" applyFill="1" applyBorder="1" applyAlignment="1">
      <alignment horizontal="right" vertical="center" indent="1"/>
    </xf>
    <xf numFmtId="165" fontId="3" fillId="0" borderId="5" xfId="4" applyNumberFormat="1" applyFont="1" applyBorder="1" applyAlignment="1">
      <alignment vertical="center"/>
    </xf>
    <xf numFmtId="165" fontId="3" fillId="0" borderId="9" xfId="4" applyNumberFormat="1" applyFont="1" applyBorder="1" applyAlignment="1">
      <alignment vertical="center"/>
    </xf>
    <xf numFmtId="3" fontId="5" fillId="0" borderId="5" xfId="4" applyNumberFormat="1" applyFont="1" applyBorder="1" applyAlignment="1">
      <alignment horizontal="left" vertical="center" indent="1"/>
    </xf>
    <xf numFmtId="3" fontId="5" fillId="0" borderId="9" xfId="4" applyNumberFormat="1" applyFont="1" applyBorder="1" applyAlignment="1">
      <alignment horizontal="left" vertical="center" indent="1"/>
    </xf>
    <xf numFmtId="3" fontId="5" fillId="0" borderId="6" xfId="1" applyNumberFormat="1" applyFont="1" applyBorder="1" applyAlignment="1">
      <alignment horizontal="right" vertical="center" indent="1"/>
    </xf>
    <xf numFmtId="3" fontId="5" fillId="0" borderId="10" xfId="4" applyNumberFormat="1" applyFont="1" applyBorder="1" applyAlignment="1">
      <alignment horizontal="left" vertical="center" indent="1"/>
    </xf>
    <xf numFmtId="3" fontId="5" fillId="0" borderId="12" xfId="4" applyNumberFormat="1" applyFont="1" applyBorder="1" applyAlignment="1">
      <alignment horizontal="left" vertical="center" indent="1"/>
    </xf>
    <xf numFmtId="168" fontId="5" fillId="0" borderId="8" xfId="1" applyNumberFormat="1" applyFont="1" applyBorder="1" applyAlignment="1">
      <alignment horizontal="right" vertical="center" indent="1"/>
    </xf>
    <xf numFmtId="168" fontId="5" fillId="0" borderId="10" xfId="1" applyNumberFormat="1" applyFont="1" applyBorder="1" applyAlignment="1">
      <alignment horizontal="right" vertical="center" indent="1"/>
    </xf>
    <xf numFmtId="168" fontId="5" fillId="0" borderId="26" xfId="1" applyNumberFormat="1" applyFont="1" applyBorder="1" applyAlignment="1">
      <alignment horizontal="right" vertical="center" indent="1"/>
    </xf>
    <xf numFmtId="0" fontId="3" fillId="0" borderId="0" xfId="4" applyFont="1"/>
    <xf numFmtId="168" fontId="0" fillId="0" borderId="0" xfId="1" applyNumberFormat="1" applyFont="1"/>
    <xf numFmtId="164" fontId="3" fillId="0" borderId="0" xfId="4" applyNumberFormat="1" applyFont="1"/>
    <xf numFmtId="0" fontId="2" fillId="0" borderId="0" xfId="6" applyFont="1" applyAlignment="1">
      <alignment horizontal="center"/>
    </xf>
    <xf numFmtId="0" fontId="3" fillId="0" borderId="0" xfId="6" applyFont="1"/>
    <xf numFmtId="0" fontId="2" fillId="0" borderId="27" xfId="6" applyFont="1" applyBorder="1" applyAlignment="1">
      <alignment horizontal="left" vertical="center" wrapText="1" indent="1"/>
    </xf>
    <xf numFmtId="0" fontId="2" fillId="0" borderId="0" xfId="6" applyFont="1" applyAlignment="1">
      <alignment horizontal="left" vertical="center" wrapText="1" indent="1"/>
    </xf>
    <xf numFmtId="168" fontId="2" fillId="0" borderId="2" xfId="1" applyNumberFormat="1" applyFont="1" applyBorder="1" applyAlignment="1">
      <alignment horizontal="center" vertical="center" wrapText="1"/>
    </xf>
    <xf numFmtId="167" fontId="2" fillId="0" borderId="7" xfId="1" applyNumberFormat="1" applyFont="1" applyBorder="1" applyAlignment="1">
      <alignment horizontal="center" vertical="center" wrapText="1"/>
    </xf>
    <xf numFmtId="168" fontId="2" fillId="0" borderId="8" xfId="1" applyNumberFormat="1" applyFont="1" applyBorder="1" applyAlignment="1">
      <alignment horizontal="center" vertical="center" wrapText="1"/>
    </xf>
    <xf numFmtId="167" fontId="2" fillId="0" borderId="9" xfId="1" applyNumberFormat="1" applyFont="1" applyBorder="1" applyAlignment="1">
      <alignment horizontal="center" vertical="center" wrapText="1"/>
    </xf>
    <xf numFmtId="0" fontId="2" fillId="0" borderId="26" xfId="6" applyFont="1" applyBorder="1" applyAlignment="1">
      <alignment horizontal="left" vertical="center" wrapText="1" indent="1"/>
    </xf>
    <xf numFmtId="168" fontId="3" fillId="0" borderId="3" xfId="1" quotePrefix="1" applyNumberFormat="1" applyFont="1" applyBorder="1" applyAlignment="1">
      <alignment horizontal="center" vertical="center" wrapText="1"/>
    </xf>
    <xf numFmtId="168" fontId="3" fillId="0" borderId="4" xfId="1" applyNumberFormat="1" applyFont="1" applyBorder="1" applyAlignment="1">
      <alignment horizontal="center" vertical="center" wrapText="1"/>
    </xf>
    <xf numFmtId="168" fontId="3" fillId="0" borderId="11" xfId="1" applyNumberFormat="1" applyFont="1" applyBorder="1" applyAlignment="1">
      <alignment horizontal="center" vertical="center" wrapText="1"/>
    </xf>
    <xf numFmtId="167" fontId="13" fillId="0" borderId="12" xfId="1" applyNumberFormat="1" applyFont="1" applyBorder="1" applyAlignment="1">
      <alignment horizontal="center" vertical="center" wrapText="1"/>
    </xf>
    <xf numFmtId="165" fontId="2" fillId="0" borderId="1" xfId="6" applyNumberFormat="1" applyFont="1" applyBorder="1" applyAlignment="1">
      <alignment vertical="center"/>
    </xf>
    <xf numFmtId="168" fontId="2" fillId="0" borderId="6" xfId="1" applyNumberFormat="1" applyFont="1" applyBorder="1" applyAlignment="1">
      <alignment horizontal="right" vertical="center"/>
    </xf>
    <xf numFmtId="168" fontId="2" fillId="0" borderId="0" xfId="1" applyNumberFormat="1" applyFont="1" applyAlignment="1">
      <alignment horizontal="right" vertical="center"/>
    </xf>
    <xf numFmtId="171" fontId="2" fillId="0" borderId="9" xfId="1" applyNumberFormat="1" applyFont="1" applyBorder="1" applyAlignment="1">
      <alignment horizontal="right" vertical="center" indent="2"/>
    </xf>
    <xf numFmtId="165" fontId="4" fillId="0" borderId="5" xfId="6" applyNumberFormat="1" applyFont="1" applyBorder="1" applyAlignment="1">
      <alignment vertical="center"/>
    </xf>
    <xf numFmtId="168" fontId="6" fillId="0" borderId="6" xfId="1" applyNumberFormat="1" applyFont="1" applyBorder="1" applyAlignment="1">
      <alignment horizontal="right"/>
    </xf>
    <xf numFmtId="168" fontId="6" fillId="0" borderId="0" xfId="1" applyNumberFormat="1" applyFont="1" applyAlignment="1">
      <alignment horizontal="right"/>
    </xf>
    <xf numFmtId="167" fontId="6" fillId="0" borderId="9" xfId="1" applyNumberFormat="1" applyFont="1" applyBorder="1" applyAlignment="1">
      <alignment horizontal="right"/>
    </xf>
    <xf numFmtId="3" fontId="3" fillId="0" borderId="5" xfId="6" applyNumberFormat="1" applyFont="1" applyBorder="1" applyAlignment="1">
      <alignment vertical="center"/>
    </xf>
    <xf numFmtId="168" fontId="3" fillId="0" borderId="6" xfId="1" applyNumberFormat="1" applyFont="1" applyFill="1" applyBorder="1" applyAlignment="1">
      <alignment horizontal="right" vertical="center"/>
    </xf>
    <xf numFmtId="172" fontId="3" fillId="0" borderId="5" xfId="1" applyNumberFormat="1" applyFont="1" applyBorder="1" applyAlignment="1">
      <alignment horizontal="right" vertical="center"/>
    </xf>
    <xf numFmtId="168" fontId="3" fillId="0" borderId="6" xfId="1" applyNumberFormat="1" applyFont="1" applyBorder="1" applyAlignment="1">
      <alignment horizontal="right" vertical="center"/>
    </xf>
    <xf numFmtId="168" fontId="3" fillId="0" borderId="5" xfId="1" applyNumberFormat="1" applyFont="1" applyFill="1" applyBorder="1" applyAlignment="1">
      <alignment horizontal="right" vertical="center"/>
    </xf>
    <xf numFmtId="172" fontId="3" fillId="0" borderId="5" xfId="1" applyNumberFormat="1" applyFont="1" applyFill="1" applyBorder="1" applyAlignment="1">
      <alignment horizontal="right" vertical="center"/>
    </xf>
    <xf numFmtId="3" fontId="3" fillId="0" borderId="10" xfId="6" applyNumberFormat="1" applyFont="1" applyBorder="1" applyAlignment="1">
      <alignment vertical="center"/>
    </xf>
    <xf numFmtId="168" fontId="3" fillId="0" borderId="10" xfId="1" applyNumberFormat="1" applyFont="1" applyFill="1" applyBorder="1" applyAlignment="1">
      <alignment horizontal="right" vertical="center"/>
    </xf>
    <xf numFmtId="168" fontId="3" fillId="0" borderId="8" xfId="1" applyNumberFormat="1" applyFont="1" applyBorder="1" applyAlignment="1">
      <alignment horizontal="right" vertical="center"/>
    </xf>
    <xf numFmtId="167" fontId="6" fillId="0" borderId="12" xfId="1" applyNumberFormat="1" applyFont="1" applyBorder="1" applyAlignment="1">
      <alignment horizontal="right"/>
    </xf>
    <xf numFmtId="0" fontId="6" fillId="0" borderId="0" xfId="6" applyFont="1" applyAlignment="1">
      <alignment wrapText="1"/>
    </xf>
    <xf numFmtId="0" fontId="2" fillId="0" borderId="0" xfId="6" applyFont="1"/>
    <xf numFmtId="0" fontId="6" fillId="0" borderId="0" xfId="6" applyFont="1"/>
  </cellXfs>
  <cellStyles count="7">
    <cellStyle name="Comma" xfId="1" builtinId="3"/>
    <cellStyle name="Comma 4" xfId="3" xr:uid="{F9AB53A3-F5D3-4822-BB44-3A3F5F80E379}"/>
    <cellStyle name="Normal" xfId="0" builtinId="0"/>
    <cellStyle name="Normal 2" xfId="4" xr:uid="{AF97258B-C3EF-4159-9334-B62C7D2249F1}"/>
    <cellStyle name="Normal 4" xfId="6" xr:uid="{186DD596-723E-40D4-AC23-8D44260FD7F9}"/>
    <cellStyle name="Normal 5" xfId="5" xr:uid="{2E8569EB-B1C8-4E67-8899-1BB5A02DEB67}"/>
    <cellStyle name="Normal 6" xfId="2" xr:uid="{71161386-30EB-4D56-B042-EB617FE438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Finance/GOV%20Finance%20Data/Gov%20Fin%20Dat_Jan-Oct%202025/NR%20221%202025%20Table%202.xlsx" TargetMode="External"/><Relationship Id="rId1" Type="http://schemas.openxmlformats.org/officeDocument/2006/relationships/externalLinkPath" Target="NR%20221%202025%20Tabl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7AEB0-13B3-4A90-8026-98679711321B}">
  <dimension ref="A1:F53"/>
  <sheetViews>
    <sheetView workbookViewId="0">
      <selection activeCell="M24" sqref="M24"/>
    </sheetView>
  </sheetViews>
  <sheetFormatPr defaultRowHeight="15" x14ac:dyDescent="0.25"/>
  <cols>
    <col min="1" max="1" width="35.7109375" style="45" customWidth="1"/>
    <col min="2" max="2" width="11.28515625" style="46" customWidth="1"/>
    <col min="3" max="3" width="11.28515625" style="47" customWidth="1"/>
    <col min="4" max="4" width="11.28515625" style="46" customWidth="1"/>
    <col min="5" max="5" width="10.7109375" style="46" customWidth="1"/>
    <col min="6" max="6" width="10.7109375" style="48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6" ht="35.65" customHeight="1" x14ac:dyDescent="0.2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/>
    </row>
    <row r="4" spans="1:6" x14ac:dyDescent="0.25">
      <c r="A4" s="6"/>
      <c r="B4" s="7"/>
      <c r="C4" s="7"/>
      <c r="D4" s="7"/>
      <c r="E4" s="8" t="s">
        <v>6</v>
      </c>
      <c r="F4" s="9" t="s">
        <v>7</v>
      </c>
    </row>
    <row r="5" spans="1:6" x14ac:dyDescent="0.25">
      <c r="A5" s="6"/>
      <c r="B5" s="10"/>
      <c r="C5" s="10"/>
      <c r="D5" s="10"/>
      <c r="E5" s="10"/>
      <c r="F5" s="11"/>
    </row>
    <row r="6" spans="1:6" x14ac:dyDescent="0.25">
      <c r="A6" s="12"/>
      <c r="B6" s="13" t="s">
        <v>8</v>
      </c>
      <c r="C6" s="14"/>
      <c r="D6" s="14"/>
      <c r="E6" s="15"/>
      <c r="F6" s="16"/>
    </row>
    <row r="7" spans="1:6" x14ac:dyDescent="0.25">
      <c r="A7" s="17" t="s">
        <v>9</v>
      </c>
      <c r="B7" s="18">
        <f>SUM(B8:B23)</f>
        <v>5223385.6695299996</v>
      </c>
      <c r="C7" s="18">
        <f>SUM(C8:C23)</f>
        <v>6123387.2459899997</v>
      </c>
      <c r="D7" s="18">
        <f>SUM(D8:D23)</f>
        <v>6381315.7494499991</v>
      </c>
      <c r="E7" s="19">
        <f t="shared" ref="E7" si="0">D7-C7</f>
        <v>257928.50345999934</v>
      </c>
      <c r="F7" s="20">
        <f>E7/C7*100</f>
        <v>4.2121867048161628</v>
      </c>
    </row>
    <row r="8" spans="1:6" x14ac:dyDescent="0.25">
      <c r="A8" s="21" t="s">
        <v>10</v>
      </c>
      <c r="B8" s="22">
        <v>248060.1538</v>
      </c>
      <c r="C8" s="23">
        <v>261924.97824999996</v>
      </c>
      <c r="D8" s="23">
        <v>272890.74832999997</v>
      </c>
      <c r="E8" s="24" cm="1">
        <f t="array" ref="E8">_xlfn.IFS(C8="-",D8,D8="-",-C8,AND(C8="-",D8="-"),"-",AND(C8&lt;&gt;"-",D8&lt;&gt;"-"),D8-C8)</f>
        <v>10965.770080000017</v>
      </c>
      <c r="F8" s="25"/>
    </row>
    <row r="9" spans="1:6" x14ac:dyDescent="0.25">
      <c r="A9" s="21" t="s">
        <v>11</v>
      </c>
      <c r="B9" s="22">
        <v>331133.00227000006</v>
      </c>
      <c r="C9" s="23">
        <v>357366.25497999997</v>
      </c>
      <c r="D9" s="23">
        <v>405207.54338999995</v>
      </c>
      <c r="E9" s="24" cm="1">
        <f t="array" ref="E9">_xlfn.IFS(C9="-",D9,D9="-",-C9,AND(C9="-",D9="-"),"-",AND(C9&lt;&gt;"-",D9&lt;&gt;"-"),D9-C9)</f>
        <v>47841.288409999979</v>
      </c>
      <c r="F9" s="25"/>
    </row>
    <row r="10" spans="1:6" x14ac:dyDescent="0.25">
      <c r="A10" s="21" t="s">
        <v>12</v>
      </c>
      <c r="B10" s="22">
        <v>2094198.36727</v>
      </c>
      <c r="C10" s="23">
        <v>2577381.3338799998</v>
      </c>
      <c r="D10" s="23">
        <v>2633696.7224499998</v>
      </c>
      <c r="E10" s="24" cm="1">
        <f t="array" ref="E10">_xlfn.IFS(C10="-",D10,D10="-",-C10,AND(C10="-",D10="-"),"-",AND(C10&lt;&gt;"-",D10&lt;&gt;"-"),D10-C10)</f>
        <v>56315.388569999952</v>
      </c>
      <c r="F10" s="25"/>
    </row>
    <row r="11" spans="1:6" x14ac:dyDescent="0.25">
      <c r="A11" s="21" t="s">
        <v>13</v>
      </c>
      <c r="B11" s="22">
        <v>1027146.53908</v>
      </c>
      <c r="C11" s="23">
        <v>1196545.9510199998</v>
      </c>
      <c r="D11" s="23">
        <v>1205844.41078</v>
      </c>
      <c r="E11" s="24" cm="1">
        <f t="array" ref="E11">_xlfn.IFS(C11="-",D11,D11="-",-C11,AND(C11="-",D11="-"),"-",AND(C11&lt;&gt;"-",D11&lt;&gt;"-"),D11-C11)</f>
        <v>9298.4597600002307</v>
      </c>
      <c r="F11" s="25" t="s">
        <v>14</v>
      </c>
    </row>
    <row r="12" spans="1:6" x14ac:dyDescent="0.25">
      <c r="A12" s="21" t="s">
        <v>15</v>
      </c>
      <c r="B12" s="22">
        <v>73043.435980000009</v>
      </c>
      <c r="C12" s="23">
        <v>103175.90777999999</v>
      </c>
      <c r="D12" s="23">
        <v>121671.40284000001</v>
      </c>
      <c r="E12" s="24" cm="1">
        <f t="array" ref="E12">_xlfn.IFS(C12="-",D12,D12="-",-C12,AND(C12="-",D12="-"),"-",AND(C12&lt;&gt;"-",D12&lt;&gt;"-"),D12-C12)</f>
        <v>18495.495060000016</v>
      </c>
      <c r="F12" s="25"/>
    </row>
    <row r="13" spans="1:6" x14ac:dyDescent="0.25">
      <c r="A13" s="21" t="s">
        <v>16</v>
      </c>
      <c r="B13" s="22">
        <v>1904.2677000000001</v>
      </c>
      <c r="C13" s="23">
        <v>2000.6086699999998</v>
      </c>
      <c r="D13" s="23">
        <v>2135.4960500000002</v>
      </c>
      <c r="E13" s="24" cm="1">
        <f t="array" ref="E13">_xlfn.IFS(C13="-",D13,D13="-",-C13,AND(C13="-",D13="-"),"-",AND(C13&lt;&gt;"-",D13&lt;&gt;"-"),D13-C13)</f>
        <v>134.88738000000035</v>
      </c>
      <c r="F13" s="25"/>
    </row>
    <row r="14" spans="1:6" x14ac:dyDescent="0.25">
      <c r="A14" s="21" t="s">
        <v>17</v>
      </c>
      <c r="B14" s="22">
        <v>34077.647929999999</v>
      </c>
      <c r="C14" s="23">
        <v>39238.139439999999</v>
      </c>
      <c r="D14" s="23">
        <v>45284.970999999998</v>
      </c>
      <c r="E14" s="24" cm="1">
        <f t="array" ref="E14">_xlfn.IFS(C14="-",D14,D14="-",-C14,AND(C14="-",D14="-"),"-",AND(C14&lt;&gt;"-",D14&lt;&gt;"-"),D14-C14)</f>
        <v>6046.8315599999987</v>
      </c>
      <c r="F14" s="25"/>
    </row>
    <row r="15" spans="1:6" x14ac:dyDescent="0.25">
      <c r="A15" s="21" t="s">
        <v>18</v>
      </c>
      <c r="B15" s="22">
        <v>39521.743639999993</v>
      </c>
      <c r="C15" s="23">
        <v>39413.899649999999</v>
      </c>
      <c r="D15" s="23">
        <v>46796.740120000002</v>
      </c>
      <c r="E15" s="24" cm="1">
        <f t="array" ref="E15">_xlfn.IFS(C15="-",D15,D15="-",-C15,AND(C15="-",D15="-"),"-",AND(C15&lt;&gt;"-",D15&lt;&gt;"-"),D15-C15)</f>
        <v>7382.8404700000028</v>
      </c>
      <c r="F15" s="25"/>
    </row>
    <row r="16" spans="1:6" x14ac:dyDescent="0.25">
      <c r="A16" s="21" t="s">
        <v>19</v>
      </c>
      <c r="B16" s="22">
        <v>5449.6036599999998</v>
      </c>
      <c r="C16" s="23">
        <v>4999.2039599999998</v>
      </c>
      <c r="D16" s="23">
        <v>19809.81079</v>
      </c>
      <c r="E16" s="24" cm="1">
        <f t="array" ref="E16">_xlfn.IFS(C16="-",D16,D16="-",-C16,AND(C16="-",D16="-"),"-",AND(C16&lt;&gt;"-",D16&lt;&gt;"-"),D16-C16)</f>
        <v>14810.606830000001</v>
      </c>
      <c r="F16" s="25"/>
    </row>
    <row r="17" spans="1:6" x14ac:dyDescent="0.25">
      <c r="A17" s="21" t="s">
        <v>20</v>
      </c>
      <c r="B17" s="22" t="s">
        <v>21</v>
      </c>
      <c r="C17" s="23" t="s">
        <v>21</v>
      </c>
      <c r="D17" s="23" t="s">
        <v>21</v>
      </c>
      <c r="E17" s="24" t="str" cm="1">
        <f t="array" ref="E17">_xlfn.IFS(C17="-",D17,D17="-",-C17,AND(C17="-",D17="-"),"-",AND(C17&lt;&gt;"-",D17&lt;&gt;"-"),D17-C17)</f>
        <v>-</v>
      </c>
      <c r="F17" s="25"/>
    </row>
    <row r="18" spans="1:6" x14ac:dyDescent="0.25">
      <c r="A18" s="21" t="s">
        <v>22</v>
      </c>
      <c r="B18" s="22">
        <v>27317.196540000004</v>
      </c>
      <c r="C18" s="23">
        <v>27245.246440000006</v>
      </c>
      <c r="D18" s="23">
        <v>33559.999489999995</v>
      </c>
      <c r="E18" s="24" cm="1">
        <f t="array" ref="E18">_xlfn.IFS(C18="-",D18,D18="-",-C18,AND(C18="-",D18="-"),"-",AND(C18&lt;&gt;"-",D18&lt;&gt;"-"),D18-C18)</f>
        <v>6314.7530499999884</v>
      </c>
      <c r="F18" s="25"/>
    </row>
    <row r="19" spans="1:6" x14ac:dyDescent="0.25">
      <c r="A19" s="21" t="s">
        <v>23</v>
      </c>
      <c r="B19" s="22">
        <v>26370.980869999999</v>
      </c>
      <c r="C19" s="23">
        <v>30157.0255</v>
      </c>
      <c r="D19" s="23">
        <v>43842.857290000007</v>
      </c>
      <c r="E19" s="24" cm="1">
        <f t="array" ref="E19">_xlfn.IFS(C19="-",D19,D19="-",-C19,AND(C19="-",D19="-"),"-",AND(C19&lt;&gt;"-",D19&lt;&gt;"-"),D19-C19)</f>
        <v>13685.831790000007</v>
      </c>
      <c r="F19" s="25"/>
    </row>
    <row r="20" spans="1:6" x14ac:dyDescent="0.25">
      <c r="A20" s="21" t="s">
        <v>24</v>
      </c>
      <c r="B20" s="22">
        <v>1081.1107299999999</v>
      </c>
      <c r="C20" s="23">
        <v>844.8705799999999</v>
      </c>
      <c r="D20" s="23">
        <v>677.29420999999991</v>
      </c>
      <c r="E20" s="24" cm="1">
        <f t="array" ref="E20">_xlfn.IFS(C20="-",D20,D20="-",-C20,AND(C20="-",D20="-"),"-",AND(C20&lt;&gt;"-",D20&lt;&gt;"-"),D20-C20)</f>
        <v>-167.57637</v>
      </c>
      <c r="F20" s="25"/>
    </row>
    <row r="21" spans="1:6" x14ac:dyDescent="0.25">
      <c r="A21" s="21" t="s">
        <v>25</v>
      </c>
      <c r="B21" s="22">
        <v>1095125.6679400001</v>
      </c>
      <c r="C21" s="23">
        <v>1210398.34048</v>
      </c>
      <c r="D21" s="23">
        <v>1344964.8330900001</v>
      </c>
      <c r="E21" s="24" cm="1">
        <f t="array" ref="E21">_xlfn.IFS(C21="-",D21,D21="-",-C21,AND(C21="-",D21="-"),"-",AND(C21&lt;&gt;"-",D21&lt;&gt;"-"),D21-C21)</f>
        <v>134566.49261000007</v>
      </c>
      <c r="F21" s="25"/>
    </row>
    <row r="22" spans="1:6" x14ac:dyDescent="0.25">
      <c r="A22" s="21" t="s">
        <v>26</v>
      </c>
      <c r="B22" s="22">
        <v>187558.23631000001</v>
      </c>
      <c r="C22" s="23">
        <v>241433.20602000001</v>
      </c>
      <c r="D22" s="23">
        <v>185285.92746000001</v>
      </c>
      <c r="E22" s="24" cm="1">
        <f t="array" ref="E22">_xlfn.IFS(C22="-",D22,D22="-",-C22,AND(C22="-",D22="-"),"-",AND(C22&lt;&gt;"-",D22&lt;&gt;"-"),D22-C22)</f>
        <v>-56147.278560000006</v>
      </c>
      <c r="F22" s="25"/>
    </row>
    <row r="23" spans="1:6" x14ac:dyDescent="0.25">
      <c r="A23" s="21" t="s">
        <v>27</v>
      </c>
      <c r="B23" s="23">
        <v>31397.715809999994</v>
      </c>
      <c r="C23" s="23">
        <v>31262.27933999999</v>
      </c>
      <c r="D23" s="23">
        <v>19646.992160000005</v>
      </c>
      <c r="E23" s="24" cm="1">
        <f t="array" ref="E23">_xlfn.IFS(C23="-",D23,D23="-",-C23,AND(C23="-",D23="-"),"-",AND(C23&lt;&gt;"-",D23&lt;&gt;"-"),D23-C23)</f>
        <v>-11615.287179999985</v>
      </c>
      <c r="F23" s="25"/>
    </row>
    <row r="24" spans="1:6" x14ac:dyDescent="0.25">
      <c r="A24" s="21"/>
      <c r="B24" s="22"/>
      <c r="C24" s="22"/>
      <c r="D24" s="22"/>
      <c r="E24" s="24"/>
      <c r="F24" s="25"/>
    </row>
    <row r="25" spans="1:6" x14ac:dyDescent="0.25">
      <c r="A25" s="17" t="s">
        <v>28</v>
      </c>
      <c r="B25" s="18">
        <f>SUM(B27,B33,B35)</f>
        <v>5379039.3243699996</v>
      </c>
      <c r="C25" s="18">
        <f>SUM(C27,C33,C35)</f>
        <v>6026681.2067100005</v>
      </c>
      <c r="D25" s="18">
        <f>SUM(D27,D33,D35)</f>
        <v>6755184.6697699996</v>
      </c>
      <c r="E25" s="19" cm="1">
        <f t="array" ref="E25">_xlfn.IFS(C25="-",D25,D25="-",-C25,AND(C25="-",D25="-"),"-",AND(C25&lt;&gt;"-",D25&lt;&gt;"-"),D25-C25)</f>
        <v>728503.46305999905</v>
      </c>
      <c r="F25" s="26">
        <f>E25/C25*100</f>
        <v>12.087970776501271</v>
      </c>
    </row>
    <row r="26" spans="1:6" x14ac:dyDescent="0.25">
      <c r="A26" s="21"/>
      <c r="B26" s="22"/>
      <c r="C26" s="22"/>
      <c r="D26" s="22"/>
      <c r="E26" s="24"/>
      <c r="F26" s="25"/>
    </row>
    <row r="27" spans="1:6" x14ac:dyDescent="0.25">
      <c r="A27" s="27" t="s">
        <v>29</v>
      </c>
      <c r="B27" s="28">
        <f>SUM(B28:B31)</f>
        <v>4659385.2504599998</v>
      </c>
      <c r="C27" s="28">
        <f>SUM(C28:C31)</f>
        <v>5190672.0669499999</v>
      </c>
      <c r="D27" s="28">
        <f>SUM(D28:D31)</f>
        <v>5858128.852</v>
      </c>
      <c r="E27" s="24" cm="1">
        <f t="array" ref="E27">_xlfn.IFS(C27="-",D27,D27="-",-C27,AND(C27="-",D27="-"),"-",AND(C27&lt;&gt;"-",D27&lt;&gt;"-"),D27-C27)</f>
        <v>667456.78505000006</v>
      </c>
      <c r="F27" s="25">
        <f>E27/C27*100</f>
        <v>12.858773901357107</v>
      </c>
    </row>
    <row r="28" spans="1:6" x14ac:dyDescent="0.25">
      <c r="A28" s="29" t="s">
        <v>30</v>
      </c>
      <c r="B28" s="23">
        <v>912855.08785999997</v>
      </c>
      <c r="C28" s="23">
        <v>1024278.4131400007</v>
      </c>
      <c r="D28" s="23">
        <v>1173526.5285600002</v>
      </c>
      <c r="E28" s="24" cm="1">
        <f t="array" ref="E28">_xlfn.IFS(C28="-",D28,D28="-",-C28,AND(C28="-",D28="-"),"-",AND(C28&lt;&gt;"-",D28&lt;&gt;"-"),D28-C28)</f>
        <v>149248.11541999958</v>
      </c>
      <c r="F28" s="25"/>
    </row>
    <row r="29" spans="1:6" x14ac:dyDescent="0.25">
      <c r="A29" s="30" t="s">
        <v>31</v>
      </c>
      <c r="B29" s="22">
        <v>253753.90103999997</v>
      </c>
      <c r="C29" s="23">
        <v>289207.58380999992</v>
      </c>
      <c r="D29" s="23">
        <v>344932.43537999998</v>
      </c>
      <c r="E29" s="24" cm="1">
        <f t="array" ref="E29">_xlfn.IFS(C29="-",D29,D29="-",-C29,AND(C29="-",D29="-"),"-",AND(C29&lt;&gt;"-",D29&lt;&gt;"-"),D29-C29)</f>
        <v>55724.851570000057</v>
      </c>
      <c r="F29" s="25"/>
    </row>
    <row r="30" spans="1:6" x14ac:dyDescent="0.25">
      <c r="A30" s="29" t="s">
        <v>32</v>
      </c>
      <c r="B30" s="22">
        <v>2855079.3616299997</v>
      </c>
      <c r="C30" s="23">
        <v>3187186.8825899991</v>
      </c>
      <c r="D30" s="23">
        <v>3478047.6706900001</v>
      </c>
      <c r="E30" s="24" cm="1">
        <f t="array" ref="E30">_xlfn.IFS(C30="-",D30,D30="-",-C30,AND(C30="-",D30="-"),"-",AND(C30&lt;&gt;"-",D30&lt;&gt;"-"),D30-C30)</f>
        <v>290860.78810000094</v>
      </c>
      <c r="F30" s="25"/>
    </row>
    <row r="31" spans="1:6" x14ac:dyDescent="0.25">
      <c r="A31" s="29" t="s">
        <v>33</v>
      </c>
      <c r="B31" s="22">
        <v>637696.89993000007</v>
      </c>
      <c r="C31" s="23">
        <v>689999.18741000001</v>
      </c>
      <c r="D31" s="23">
        <v>861622.21736999997</v>
      </c>
      <c r="E31" s="24" cm="1">
        <f t="array" ref="E31">_xlfn.IFS(C31="-",D31,D31="-",-C31,AND(C31="-",D31="-"),"-",AND(C31&lt;&gt;"-",D31&lt;&gt;"-"),D31-C31)</f>
        <v>171623.02995999996</v>
      </c>
      <c r="F31" s="25"/>
    </row>
    <row r="32" spans="1:6" x14ac:dyDescent="0.25">
      <c r="A32" s="29"/>
      <c r="B32" s="22"/>
      <c r="C32" s="23"/>
      <c r="D32" s="23"/>
      <c r="E32" s="24"/>
      <c r="F32" s="25"/>
    </row>
    <row r="33" spans="1:6" x14ac:dyDescent="0.25">
      <c r="A33" s="27" t="s">
        <v>34</v>
      </c>
      <c r="B33" s="22">
        <v>174962.37225000004</v>
      </c>
      <c r="C33" s="23">
        <v>215032.67714000001</v>
      </c>
      <c r="D33" s="23">
        <v>242684.48300000001</v>
      </c>
      <c r="E33" s="24" cm="1">
        <f t="array" ref="E33">_xlfn.IFS(C33="-",D33,D33="-",-C33,AND(C33="-",D33="-"),"-",AND(C33&lt;&gt;"-",D33&lt;&gt;"-"),D33-C33)</f>
        <v>27651.805859999993</v>
      </c>
      <c r="F33" s="25">
        <f>E33/C33*100</f>
        <v>12.859350600930714</v>
      </c>
    </row>
    <row r="34" spans="1:6" x14ac:dyDescent="0.25">
      <c r="A34" s="29"/>
      <c r="B34" s="31"/>
      <c r="C34" s="32"/>
      <c r="D34" s="32"/>
      <c r="E34" s="24"/>
      <c r="F34" s="25"/>
    </row>
    <row r="35" spans="1:6" x14ac:dyDescent="0.25">
      <c r="A35" s="27" t="s">
        <v>35</v>
      </c>
      <c r="B35" s="22">
        <v>544691.70166000002</v>
      </c>
      <c r="C35" s="23">
        <v>620976.46262000001</v>
      </c>
      <c r="D35" s="23">
        <v>654371.33476999972</v>
      </c>
      <c r="E35" s="24" cm="1">
        <f t="array" ref="E35">_xlfn.IFS(C35="-",D35,D35="-",-C35,AND(C35="-",D35="-"),"-",AND(C35&lt;&gt;"-",D35&lt;&gt;"-"),D35-C35)</f>
        <v>33394.872149999719</v>
      </c>
      <c r="F35" s="25">
        <f>E35/C35*100</f>
        <v>5.3777999908565546</v>
      </c>
    </row>
    <row r="36" spans="1:6" x14ac:dyDescent="0.25">
      <c r="A36" s="29"/>
      <c r="B36" s="22"/>
      <c r="C36" s="22"/>
      <c r="D36" s="22"/>
      <c r="E36" s="24"/>
      <c r="F36" s="25"/>
    </row>
    <row r="37" spans="1:6" x14ac:dyDescent="0.25">
      <c r="A37" s="33" t="s">
        <v>36</v>
      </c>
      <c r="B37" s="18">
        <f>B7-B25</f>
        <v>-155653.65483999997</v>
      </c>
      <c r="C37" s="18">
        <f>C7-C25</f>
        <v>96706.039279999211</v>
      </c>
      <c r="D37" s="18">
        <f>D7-D25</f>
        <v>-373868.9203200005</v>
      </c>
      <c r="E37" s="19" cm="1">
        <f t="array" ref="E37">_xlfn.IFS(C37="-",D37,D37="-",-C37,AND(C37="-",D37="-"),"-",AND(C37&lt;&gt;"-",D37&lt;&gt;"-"),D37-C37)</f>
        <v>-470574.95959999971</v>
      </c>
      <c r="F37" s="26">
        <f>E37/C37*100</f>
        <v>-486.6034873349675</v>
      </c>
    </row>
    <row r="38" spans="1:6" x14ac:dyDescent="0.25">
      <c r="A38" s="33"/>
      <c r="B38" s="34"/>
      <c r="C38" s="34"/>
      <c r="D38" s="34"/>
      <c r="E38" s="35"/>
      <c r="F38" s="36"/>
    </row>
    <row r="39" spans="1:6" x14ac:dyDescent="0.25">
      <c r="A39" s="37" t="s">
        <v>37</v>
      </c>
      <c r="B39" s="28"/>
      <c r="C39" s="28"/>
      <c r="D39" s="28"/>
      <c r="E39" s="24"/>
      <c r="F39" s="36"/>
    </row>
    <row r="40" spans="1:6" x14ac:dyDescent="0.25">
      <c r="A40" s="38"/>
      <c r="B40" s="28"/>
      <c r="C40" s="28"/>
      <c r="D40" s="28"/>
      <c r="E40" s="24"/>
      <c r="F40" s="36"/>
    </row>
    <row r="41" spans="1:6" x14ac:dyDescent="0.25">
      <c r="A41" s="27" t="s">
        <v>38</v>
      </c>
      <c r="B41" s="28"/>
      <c r="C41" s="28"/>
      <c r="D41" s="28"/>
      <c r="E41" s="24"/>
      <c r="F41" s="36"/>
    </row>
    <row r="42" spans="1:6" x14ac:dyDescent="0.25">
      <c r="A42" s="39" t="s">
        <v>39</v>
      </c>
      <c r="B42" s="22">
        <v>1464336.1</v>
      </c>
      <c r="C42" s="23">
        <v>1259157.3</v>
      </c>
      <c r="D42" s="23">
        <v>971360.3</v>
      </c>
      <c r="E42" s="24" cm="1">
        <f t="array" ref="E42">_xlfn.IFS(C42="-",D42,D42="-",-C42,AND(C42="-",D42="-"),"-",AND(C42&lt;&gt;"-",D42&lt;&gt;"-"),D42-C42)</f>
        <v>-287797</v>
      </c>
      <c r="F42" s="36"/>
    </row>
    <row r="43" spans="1:6" x14ac:dyDescent="0.25">
      <c r="A43" s="39" t="s">
        <v>40</v>
      </c>
      <c r="B43" s="22">
        <v>250</v>
      </c>
      <c r="C43" s="23" t="s">
        <v>21</v>
      </c>
      <c r="D43" s="23">
        <v>250</v>
      </c>
      <c r="E43" s="24" cm="1">
        <f t="array" ref="E43">_xlfn.IFS(C43="-",D43,D43="-",-C43,AND(C43="-",D43="-"),"-",AND(C43&lt;&gt;"-",D43&lt;&gt;"-"),D43-C43)</f>
        <v>250</v>
      </c>
      <c r="F43" s="36"/>
    </row>
    <row r="44" spans="1:6" x14ac:dyDescent="0.25">
      <c r="A44" s="39" t="s">
        <v>41</v>
      </c>
      <c r="B44" s="22">
        <v>888.88800000000003</v>
      </c>
      <c r="C44" s="23" t="s">
        <v>21</v>
      </c>
      <c r="D44" s="23" t="s">
        <v>21</v>
      </c>
      <c r="E44" s="24" t="str" cm="1">
        <f t="array" ref="E44">_xlfn.IFS(C44="-",D44,D44="-",-C44,AND(C44="-",D44="-"),"-",AND(C44&lt;&gt;"-",D44&lt;&gt;"-"),D44-C44)</f>
        <v>-</v>
      </c>
      <c r="F44" s="36"/>
    </row>
    <row r="45" spans="1:6" x14ac:dyDescent="0.25">
      <c r="A45" s="39" t="s">
        <v>42</v>
      </c>
      <c r="B45" s="22" t="s">
        <v>21</v>
      </c>
      <c r="C45" s="22" t="s">
        <v>21</v>
      </c>
      <c r="D45" s="22" t="s">
        <v>21</v>
      </c>
      <c r="E45" s="24" t="str" cm="1">
        <f t="array" ref="E45">_xlfn.IFS(C45="-",D45,D45="-",-C45,AND(C45="-",D45="-"),"-",AND(C45&lt;&gt;"-",D45&lt;&gt;"-"),D45-C45)</f>
        <v>-</v>
      </c>
      <c r="F45" s="36"/>
    </row>
    <row r="46" spans="1:6" x14ac:dyDescent="0.25">
      <c r="A46" s="40"/>
      <c r="B46" s="28"/>
      <c r="C46" s="28"/>
      <c r="D46" s="28"/>
      <c r="E46" s="24"/>
      <c r="F46" s="36"/>
    </row>
    <row r="47" spans="1:6" x14ac:dyDescent="0.25">
      <c r="A47" s="27" t="s">
        <v>43</v>
      </c>
      <c r="B47" s="28"/>
      <c r="C47" s="28"/>
      <c r="D47" s="28"/>
      <c r="E47" s="24"/>
      <c r="F47" s="36"/>
    </row>
    <row r="48" spans="1:6" x14ac:dyDescent="0.25">
      <c r="A48" s="39" t="s">
        <v>44</v>
      </c>
      <c r="B48" s="28">
        <v>25</v>
      </c>
      <c r="C48" s="41">
        <v>15015</v>
      </c>
      <c r="D48" s="41">
        <v>15015</v>
      </c>
      <c r="E48" s="24" t="s">
        <v>21</v>
      </c>
      <c r="F48" s="36"/>
    </row>
    <row r="49" spans="1:6" x14ac:dyDescent="0.25">
      <c r="A49" s="39" t="s">
        <v>45</v>
      </c>
      <c r="B49" s="28">
        <v>5503.8145199999999</v>
      </c>
      <c r="C49" s="41">
        <v>291842.96250999998</v>
      </c>
      <c r="D49" s="41" t="s">
        <v>21</v>
      </c>
      <c r="E49" s="24" cm="1">
        <f t="array" ref="E49">_xlfn.IFS(C49="-",D49,D49="-",-C49,AND(C49="-",D49="-"),"-",AND(C49&lt;&gt;"-",D49&lt;&gt;"-"),D49-C49)</f>
        <v>-291842.96250999998</v>
      </c>
      <c r="F49" s="36"/>
    </row>
    <row r="50" spans="1:6" x14ac:dyDescent="0.25">
      <c r="A50" s="39" t="s">
        <v>46</v>
      </c>
      <c r="B50" s="28">
        <v>302006.58299999998</v>
      </c>
      <c r="C50" s="41">
        <v>469353.1</v>
      </c>
      <c r="D50" s="41">
        <v>314368.89</v>
      </c>
      <c r="E50" s="24" cm="1">
        <f t="array" ref="E50">_xlfn.IFS(C50="-",D50,D50="-",-C50,AND(C50="-",D50="-"),"-",AND(C50&lt;&gt;"-",D50&lt;&gt;"-"),D50-C50)</f>
        <v>-154984.20999999996</v>
      </c>
      <c r="F50" s="36"/>
    </row>
    <row r="51" spans="1:6" x14ac:dyDescent="0.25">
      <c r="A51" s="42" t="s">
        <v>39</v>
      </c>
      <c r="B51" s="43" t="s">
        <v>21</v>
      </c>
      <c r="C51" s="43" t="s">
        <v>21</v>
      </c>
      <c r="D51" s="43" t="s">
        <v>21</v>
      </c>
      <c r="E51" s="43" t="str" cm="1">
        <f t="array" ref="E51">_xlfn.IFS(C51="-",D51,D51="-",-C51,AND(C51="-",D51="-"),"-",AND(C51&lt;&gt;"-",D51&lt;&gt;"-"),D51-C51)</f>
        <v>-</v>
      </c>
      <c r="F51" s="44"/>
    </row>
    <row r="52" spans="1:6" ht="3.75" customHeight="1" x14ac:dyDescent="0.25"/>
    <row r="53" spans="1:6" x14ac:dyDescent="0.25">
      <c r="A53" s="49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BC9D4-7679-42D8-96DC-FFBF7E274ABA}">
  <dimension ref="A1:F53"/>
  <sheetViews>
    <sheetView workbookViewId="0">
      <selection activeCell="M24" sqref="M24"/>
    </sheetView>
  </sheetViews>
  <sheetFormatPr defaultColWidth="9.140625" defaultRowHeight="18.75" customHeight="1" x14ac:dyDescent="0.2"/>
  <cols>
    <col min="1" max="1" width="35.7109375" style="45" customWidth="1"/>
    <col min="2" max="3" width="10.7109375" style="45" customWidth="1"/>
    <col min="4" max="5" width="11.7109375" style="45" customWidth="1"/>
    <col min="6" max="6" width="11.7109375" style="63" customWidth="1"/>
    <col min="7" max="16384" width="9.140625" style="45"/>
  </cols>
  <sheetData>
    <row r="1" spans="1:6" ht="12" x14ac:dyDescent="0.2">
      <c r="A1" s="1" t="s">
        <v>48</v>
      </c>
      <c r="B1" s="1"/>
      <c r="C1" s="1"/>
      <c r="D1" s="1"/>
      <c r="E1" s="1"/>
      <c r="F1" s="1"/>
    </row>
    <row r="3" spans="1:6" ht="35.25" customHeight="1" x14ac:dyDescent="0.2">
      <c r="A3" s="2" t="s">
        <v>1</v>
      </c>
      <c r="B3" s="3" t="s">
        <v>49</v>
      </c>
      <c r="C3" s="3" t="s">
        <v>50</v>
      </c>
      <c r="D3" s="3" t="s">
        <v>51</v>
      </c>
      <c r="E3" s="4" t="s">
        <v>52</v>
      </c>
      <c r="F3" s="5"/>
    </row>
    <row r="4" spans="1:6" ht="18.75" customHeight="1" x14ac:dyDescent="0.2">
      <c r="A4" s="50"/>
      <c r="B4" s="51"/>
      <c r="C4" s="51"/>
      <c r="D4" s="51"/>
      <c r="E4" s="8" t="s">
        <v>6</v>
      </c>
      <c r="F4" s="52" t="s">
        <v>7</v>
      </c>
    </row>
    <row r="5" spans="1:6" ht="18.75" customHeight="1" x14ac:dyDescent="0.2">
      <c r="A5" s="50"/>
      <c r="B5" s="53"/>
      <c r="C5" s="53"/>
      <c r="D5" s="53"/>
      <c r="E5" s="10"/>
      <c r="F5" s="54"/>
    </row>
    <row r="6" spans="1:6" ht="18.75" customHeight="1" x14ac:dyDescent="0.2">
      <c r="A6" s="55"/>
      <c r="B6" s="13" t="s">
        <v>8</v>
      </c>
      <c r="C6" s="14"/>
      <c r="D6" s="14"/>
      <c r="E6" s="15"/>
      <c r="F6" s="56"/>
    </row>
    <row r="7" spans="1:6" s="57" customFormat="1" ht="18.75" customHeight="1" x14ac:dyDescent="0.25">
      <c r="A7" s="17" t="s">
        <v>9</v>
      </c>
      <c r="B7" s="18">
        <f>SUM(B8:B23)</f>
        <v>476627.18972000014</v>
      </c>
      <c r="C7" s="18">
        <f t="shared" ref="C7" si="0">SUM(C8:C23)</f>
        <v>628872.68593000004</v>
      </c>
      <c r="D7" s="18">
        <f>SUM(D8:D23)</f>
        <v>717178.17442000005</v>
      </c>
      <c r="E7" s="19">
        <f t="shared" ref="E7" si="1">D7-C7</f>
        <v>88305.488490000018</v>
      </c>
      <c r="F7" s="20">
        <f>E7/C7*100</f>
        <v>14.041870551176924</v>
      </c>
    </row>
    <row r="8" spans="1:6" s="57" customFormat="1" ht="18.75" customHeight="1" x14ac:dyDescent="0.25">
      <c r="A8" s="21" t="s">
        <v>10</v>
      </c>
      <c r="B8" s="22">
        <v>26482.475119999988</v>
      </c>
      <c r="C8" s="22">
        <v>27278.626349999977</v>
      </c>
      <c r="D8" s="22">
        <v>28792.148580000008</v>
      </c>
      <c r="E8" s="24" cm="1">
        <f t="array" ref="E8">_xlfn.IFS(C8="-",D8,D8="-",-C8,AND(C8="-",D8="-"),"-",AND(C8&lt;&gt;"-",D8&lt;&gt;"-"),D8-C8)</f>
        <v>1513.5222300000314</v>
      </c>
      <c r="F8" s="25"/>
    </row>
    <row r="9" spans="1:6" s="57" customFormat="1" ht="18.75" customHeight="1" x14ac:dyDescent="0.25">
      <c r="A9" s="21" t="s">
        <v>11</v>
      </c>
      <c r="B9" s="23">
        <v>42980.212550000055</v>
      </c>
      <c r="C9" s="22">
        <v>37568.267910000053</v>
      </c>
      <c r="D9" s="22">
        <v>53994.126550000045</v>
      </c>
      <c r="E9" s="24" cm="1">
        <f t="array" ref="E9">_xlfn.IFS(C9="-",D9,D9="-",-C9,AND(C9="-",D9="-"),"-",AND(C9&lt;&gt;"-",D9&lt;&gt;"-"),D9-C9)</f>
        <v>16425.858639999991</v>
      </c>
      <c r="F9" s="25"/>
    </row>
    <row r="10" spans="1:6" s="57" customFormat="1" ht="18.75" customHeight="1" x14ac:dyDescent="0.25">
      <c r="A10" s="21" t="s">
        <v>12</v>
      </c>
      <c r="B10" s="22">
        <v>201401.38684000005</v>
      </c>
      <c r="C10" s="22">
        <v>303377.4870000002</v>
      </c>
      <c r="D10" s="22">
        <v>354467.78439000016</v>
      </c>
      <c r="E10" s="24" cm="1">
        <f t="array" ref="E10">_xlfn.IFS(C10="-",D10,D10="-",-C10,AND(C10="-",D10="-"),"-",AND(C10&lt;&gt;"-",D10&lt;&gt;"-"),D10-C10)</f>
        <v>51090.297389999963</v>
      </c>
      <c r="F10" s="25"/>
    </row>
    <row r="11" spans="1:6" s="57" customFormat="1" ht="18.75" customHeight="1" x14ac:dyDescent="0.25">
      <c r="A11" s="21" t="s">
        <v>13</v>
      </c>
      <c r="B11" s="22">
        <v>54941.157729999977</v>
      </c>
      <c r="C11" s="22">
        <v>65989.242559999926</v>
      </c>
      <c r="D11" s="22">
        <v>93914.26808999991</v>
      </c>
      <c r="E11" s="24" cm="1">
        <f t="array" ref="E11">_xlfn.IFS(C11="-",D11,D11="-",-C11,AND(C11="-",D11="-"),"-",AND(C11&lt;&gt;"-",D11&lt;&gt;"-"),D11-C11)</f>
        <v>27925.025529999984</v>
      </c>
      <c r="F11" s="25" t="s">
        <v>14</v>
      </c>
    </row>
    <row r="12" spans="1:6" s="57" customFormat="1" ht="18.75" customHeight="1" x14ac:dyDescent="0.25">
      <c r="A12" s="21" t="s">
        <v>15</v>
      </c>
      <c r="B12" s="22">
        <v>18043.069239999997</v>
      </c>
      <c r="C12" s="22">
        <v>10447.068739999988</v>
      </c>
      <c r="D12" s="22">
        <v>15174.855810000008</v>
      </c>
      <c r="E12" s="24" cm="1">
        <f t="array" ref="E12">_xlfn.IFS(C12="-",D12,D12="-",-C12,AND(C12="-",D12="-"),"-",AND(C12&lt;&gt;"-",D12&lt;&gt;"-"),D12-C12)</f>
        <v>4727.7870700000203</v>
      </c>
      <c r="F12" s="25"/>
    </row>
    <row r="13" spans="1:6" s="57" customFormat="1" ht="18.75" customHeight="1" x14ac:dyDescent="0.25">
      <c r="A13" s="21" t="s">
        <v>53</v>
      </c>
      <c r="B13" s="22">
        <v>340.37040000000002</v>
      </c>
      <c r="C13" s="22">
        <v>219.49943999999982</v>
      </c>
      <c r="D13" s="22">
        <v>284.60514000000012</v>
      </c>
      <c r="E13" s="24" cm="1">
        <f t="array" ref="E13">_xlfn.IFS(C13="-",D13,D13="-",-C13,AND(C13="-",D13="-"),"-",AND(C13&lt;&gt;"-",D13&lt;&gt;"-"),D13-C13)</f>
        <v>65.105700000000297</v>
      </c>
      <c r="F13" s="25"/>
    </row>
    <row r="14" spans="1:6" s="57" customFormat="1" ht="18.75" customHeight="1" x14ac:dyDescent="0.25">
      <c r="A14" s="21" t="s">
        <v>17</v>
      </c>
      <c r="B14" s="22">
        <v>6330.1017299999985</v>
      </c>
      <c r="C14" s="23">
        <v>7204.4036799999994</v>
      </c>
      <c r="D14" s="22">
        <v>7865.7866999999897</v>
      </c>
      <c r="E14" s="24" cm="1">
        <f t="array" ref="E14">_xlfn.IFS(C14="-",D14,D14="-",-C14,AND(C14="-",D14="-"),"-",AND(C14&lt;&gt;"-",D14&lt;&gt;"-"),D14-C14)</f>
        <v>661.38301999999021</v>
      </c>
      <c r="F14" s="25"/>
    </row>
    <row r="15" spans="1:6" s="57" customFormat="1" ht="18.75" customHeight="1" x14ac:dyDescent="0.25">
      <c r="A15" s="21" t="s">
        <v>18</v>
      </c>
      <c r="B15" s="22">
        <v>4830.0586199999962</v>
      </c>
      <c r="C15" s="22">
        <v>623.72185999999783</v>
      </c>
      <c r="D15" s="22">
        <v>5636.9469099999988</v>
      </c>
      <c r="E15" s="24" cm="1">
        <f t="array" ref="E15">_xlfn.IFS(C15="-",D15,D15="-",-C15,AND(C15="-",D15="-"),"-",AND(C15&lt;&gt;"-",D15&lt;&gt;"-"),D15-C15)</f>
        <v>5013.2250500000009</v>
      </c>
      <c r="F15" s="25"/>
    </row>
    <row r="16" spans="1:6" s="57" customFormat="1" ht="18.75" customHeight="1" x14ac:dyDescent="0.25">
      <c r="A16" s="21" t="s">
        <v>19</v>
      </c>
      <c r="B16" s="22">
        <v>2148.370269999999</v>
      </c>
      <c r="C16" s="28">
        <v>504.36456999999973</v>
      </c>
      <c r="D16" s="28">
        <v>1965.8061600000001</v>
      </c>
      <c r="E16" s="24" cm="1">
        <f t="array" ref="E16">_xlfn.IFS(C16="-",D16,D16="-",-C16,AND(C16="-",D16="-"),"-",AND(C16&lt;&gt;"-",D16&lt;&gt;"-"),D16-C16)</f>
        <v>1461.4415900000004</v>
      </c>
      <c r="F16" s="25"/>
    </row>
    <row r="17" spans="1:6" s="57" customFormat="1" ht="18.75" customHeight="1" x14ac:dyDescent="0.25">
      <c r="A17" s="21" t="s">
        <v>20</v>
      </c>
      <c r="B17" s="22" t="s">
        <v>21</v>
      </c>
      <c r="C17" s="28" t="s">
        <v>21</v>
      </c>
      <c r="D17" s="28" t="s">
        <v>21</v>
      </c>
      <c r="E17" s="24" t="str" cm="1">
        <f t="array" ref="E17">_xlfn.IFS(C17="-",D17,D17="-",-C17,AND(C17="-",D17="-"),"-",AND(C17&lt;&gt;"-",D17&lt;&gt;"-"),D17-C17)</f>
        <v>-</v>
      </c>
      <c r="F17" s="25"/>
    </row>
    <row r="18" spans="1:6" s="57" customFormat="1" ht="18.75" customHeight="1" x14ac:dyDescent="0.25">
      <c r="A18" s="21" t="s">
        <v>22</v>
      </c>
      <c r="B18" s="22">
        <v>4819.3228700000036</v>
      </c>
      <c r="C18" s="28">
        <v>2218.6057800000017</v>
      </c>
      <c r="D18" s="28">
        <v>6641.8439000000035</v>
      </c>
      <c r="E18" s="24" cm="1">
        <f t="array" ref="E18">_xlfn.IFS(C18="-",D18,D18="-",-C18,AND(C18="-",D18="-"),"-",AND(C18&lt;&gt;"-",D18&lt;&gt;"-"),D18-C18)</f>
        <v>4423.2381200000018</v>
      </c>
      <c r="F18" s="25"/>
    </row>
    <row r="19" spans="1:6" s="57" customFormat="1" ht="18.75" customHeight="1" x14ac:dyDescent="0.25">
      <c r="A19" s="21" t="s">
        <v>23</v>
      </c>
      <c r="B19" s="22">
        <v>4875</v>
      </c>
      <c r="C19" s="28">
        <v>4623.5994000000028</v>
      </c>
      <c r="D19" s="28">
        <v>9750.0000000000073</v>
      </c>
      <c r="E19" s="24" cm="1">
        <f t="array" ref="E19">_xlfn.IFS(C19="-",D19,D19="-",-C19,AND(C19="-",D19="-"),"-",AND(C19&lt;&gt;"-",D19&lt;&gt;"-"),D19-C19)</f>
        <v>5126.4006000000045</v>
      </c>
      <c r="F19" s="25"/>
    </row>
    <row r="20" spans="1:6" s="57" customFormat="1" ht="18.75" customHeight="1" x14ac:dyDescent="0.25">
      <c r="A20" s="21" t="s">
        <v>24</v>
      </c>
      <c r="B20" s="22" t="s">
        <v>21</v>
      </c>
      <c r="C20" s="28" t="s">
        <v>21</v>
      </c>
      <c r="D20" s="28">
        <v>2.4599999999999227</v>
      </c>
      <c r="E20" s="24" cm="1">
        <f t="array" ref="E20">_xlfn.IFS(C20="-",D20,D20="-",-C20,AND(C20="-",D20="-"),"-",AND(C20&lt;&gt;"-",D20&lt;&gt;"-"),D20-C20)</f>
        <v>2.4599999999999227</v>
      </c>
      <c r="F20" s="25"/>
    </row>
    <row r="21" spans="1:6" s="57" customFormat="1" ht="18.75" customHeight="1" x14ac:dyDescent="0.25">
      <c r="A21" s="21" t="s">
        <v>25</v>
      </c>
      <c r="B21" s="22">
        <v>120834.77642000013</v>
      </c>
      <c r="C21" s="22">
        <v>129377.46953999996</v>
      </c>
      <c r="D21" s="23">
        <v>144956.46889999998</v>
      </c>
      <c r="E21" s="24" cm="1">
        <f t="array" ref="E21">_xlfn.IFS(C21="-",D21,D21="-",-C21,AND(C21="-",D21="-"),"-",AND(C21&lt;&gt;"-",D21&lt;&gt;"-"),D21-C21)</f>
        <v>15578.999360000016</v>
      </c>
      <c r="F21" s="25"/>
    </row>
    <row r="22" spans="1:6" s="57" customFormat="1" ht="18.75" customHeight="1" x14ac:dyDescent="0.25">
      <c r="A22" s="21" t="s">
        <v>26</v>
      </c>
      <c r="B22" s="22">
        <v>248.86275000000023</v>
      </c>
      <c r="C22" s="22">
        <v>30626.756520000024</v>
      </c>
      <c r="D22" s="22">
        <v>2843.8442899999791</v>
      </c>
      <c r="E22" s="24" cm="1">
        <f t="array" ref="E22">_xlfn.IFS(C22="-",D22,D22="-",-C22,AND(C22="-",D22="-"),"-",AND(C22&lt;&gt;"-",D22&lt;&gt;"-"),D22-C22)</f>
        <v>-27782.912230000045</v>
      </c>
      <c r="F22" s="25"/>
    </row>
    <row r="23" spans="1:6" s="57" customFormat="1" ht="18.75" customHeight="1" x14ac:dyDescent="0.25">
      <c r="A23" s="21" t="s">
        <v>27</v>
      </c>
      <c r="B23" s="23">
        <v>-11647.974820000003</v>
      </c>
      <c r="C23" s="22">
        <v>8813.5725800000037</v>
      </c>
      <c r="D23" s="23">
        <v>-9112.7709999999825</v>
      </c>
      <c r="E23" s="24" cm="1">
        <f t="array" ref="E23">_xlfn.IFS(C23="-",D23,D23="-",-C23,AND(C23="-",D23="-"),"-",AND(C23&lt;&gt;"-",D23&lt;&gt;"-"),D23-C23)</f>
        <v>-17926.343579999986</v>
      </c>
      <c r="F23" s="25"/>
    </row>
    <row r="24" spans="1:6" s="57" customFormat="1" ht="18.75" customHeight="1" x14ac:dyDescent="0.25">
      <c r="A24" s="21"/>
      <c r="B24" s="22"/>
      <c r="C24" s="22"/>
      <c r="D24" s="22"/>
      <c r="E24" s="24"/>
      <c r="F24" s="25"/>
    </row>
    <row r="25" spans="1:6" s="57" customFormat="1" ht="18.75" customHeight="1" x14ac:dyDescent="0.25">
      <c r="A25" s="17" t="s">
        <v>28</v>
      </c>
      <c r="B25" s="18">
        <f>SUM(B27,B33,B35)</f>
        <v>584468.06500999967</v>
      </c>
      <c r="C25" s="18">
        <f t="shared" ref="C25:D25" si="2">SUM(C27,C33,C35)</f>
        <v>674420.56761999987</v>
      </c>
      <c r="D25" s="18">
        <f t="shared" si="2"/>
        <v>837916.6213899994</v>
      </c>
      <c r="E25" s="19" cm="1">
        <f t="array" ref="E25">_xlfn.IFS(C25="-",D25,D25="-",-C25,AND(C25="-",D25="-"),"-",AND(C25&lt;&gt;"-",D25&lt;&gt;"-"),D25-C25)</f>
        <v>163496.05376999953</v>
      </c>
      <c r="F25" s="26">
        <f>E25/C25*100</f>
        <v>24.242447757334837</v>
      </c>
    </row>
    <row r="26" spans="1:6" s="57" customFormat="1" ht="18.75" customHeight="1" x14ac:dyDescent="0.25">
      <c r="A26" s="21"/>
      <c r="B26" s="22"/>
      <c r="C26" s="22"/>
      <c r="D26" s="22"/>
      <c r="E26" s="24"/>
      <c r="F26" s="25"/>
    </row>
    <row r="27" spans="1:6" s="57" customFormat="1" ht="18.75" customHeight="1" x14ac:dyDescent="0.25">
      <c r="A27" s="27" t="s">
        <v>29</v>
      </c>
      <c r="B27" s="28">
        <f>SUM(B28:B31)</f>
        <v>501068.90199999965</v>
      </c>
      <c r="C27" s="28">
        <f t="shared" ref="C27:D27" si="3">SUM(C28:C31)</f>
        <v>543104.89452999982</v>
      </c>
      <c r="D27" s="28">
        <f t="shared" si="3"/>
        <v>745776.9166699996</v>
      </c>
      <c r="E27" s="24" cm="1">
        <f t="array" ref="E27">_xlfn.IFS(C27="-",D27,D27="-",-C27,AND(C27="-",D27="-"),"-",AND(C27&lt;&gt;"-",D27&lt;&gt;"-"),D27-C27)</f>
        <v>202672.02213999978</v>
      </c>
      <c r="F27" s="25">
        <f>E27/C27*100</f>
        <v>37.317288829700409</v>
      </c>
    </row>
    <row r="28" spans="1:6" s="57" customFormat="1" ht="18.75" customHeight="1" x14ac:dyDescent="0.25">
      <c r="A28" s="29" t="s">
        <v>30</v>
      </c>
      <c r="B28" s="23">
        <v>89622.496509999968</v>
      </c>
      <c r="C28" s="22">
        <v>101752.90949000011</v>
      </c>
      <c r="D28" s="23">
        <v>117749.00507000089</v>
      </c>
      <c r="E28" s="24" cm="1">
        <f t="array" ref="E28">_xlfn.IFS(C28="-",D28,D28="-",-C28,AND(C28="-",D28="-"),"-",AND(C28&lt;&gt;"-",D28&lt;&gt;"-"),D28-C28)</f>
        <v>15996.09558000078</v>
      </c>
      <c r="F28" s="25"/>
    </row>
    <row r="29" spans="1:6" s="57" customFormat="1" ht="18.75" customHeight="1" x14ac:dyDescent="0.25">
      <c r="A29" s="30" t="s">
        <v>31</v>
      </c>
      <c r="B29" s="23">
        <v>32222.788880000007</v>
      </c>
      <c r="C29" s="22">
        <v>37146.330180000019</v>
      </c>
      <c r="D29" s="23">
        <v>49545.312480000081</v>
      </c>
      <c r="E29" s="24" cm="1">
        <f t="array" ref="E29">_xlfn.IFS(C29="-",D29,D29="-",-C29,AND(C29="-",D29="-"),"-",AND(C29&lt;&gt;"-",D29&lt;&gt;"-"),D29-C29)</f>
        <v>12398.982300000062</v>
      </c>
      <c r="F29" s="25"/>
    </row>
    <row r="30" spans="1:6" s="57" customFormat="1" ht="18.75" customHeight="1" x14ac:dyDescent="0.25">
      <c r="A30" s="29" t="s">
        <v>32</v>
      </c>
      <c r="B30" s="23">
        <v>313075.02629999956</v>
      </c>
      <c r="C30" s="22">
        <v>322604.7421199996</v>
      </c>
      <c r="D30" s="23">
        <v>424512.4129899987</v>
      </c>
      <c r="E30" s="24" cm="1">
        <f t="array" ref="E30">_xlfn.IFS(C30="-",D30,D30="-",-C30,AND(C30="-",D30="-"),"-",AND(C30&lt;&gt;"-",D30&lt;&gt;"-"),D30-C30)</f>
        <v>101907.6708699991</v>
      </c>
      <c r="F30" s="25"/>
    </row>
    <row r="31" spans="1:6" s="57" customFormat="1" ht="18.75" customHeight="1" x14ac:dyDescent="0.25">
      <c r="A31" s="29" t="s">
        <v>33</v>
      </c>
      <c r="B31" s="23">
        <v>66148.590310000116</v>
      </c>
      <c r="C31" s="22">
        <v>81600.912740000058</v>
      </c>
      <c r="D31" s="23">
        <v>153970.18612999993</v>
      </c>
      <c r="E31" s="24" cm="1">
        <f t="array" ref="E31">_xlfn.IFS(C31="-",D31,D31="-",-C31,AND(C31="-",D31="-"),"-",AND(C31&lt;&gt;"-",D31&lt;&gt;"-"),D31-C31)</f>
        <v>72369.273389999871</v>
      </c>
      <c r="F31" s="25"/>
    </row>
    <row r="32" spans="1:6" s="57" customFormat="1" ht="18.75" customHeight="1" x14ac:dyDescent="0.25">
      <c r="A32" s="29"/>
      <c r="B32" s="22"/>
      <c r="C32" s="22"/>
      <c r="D32" s="22"/>
      <c r="E32" s="24"/>
      <c r="F32" s="25"/>
    </row>
    <row r="33" spans="1:6" s="57" customFormat="1" ht="18.75" customHeight="1" x14ac:dyDescent="0.25">
      <c r="A33" s="27" t="s">
        <v>34</v>
      </c>
      <c r="B33" s="23">
        <v>20767.717020000011</v>
      </c>
      <c r="C33" s="22">
        <v>20752.778159999987</v>
      </c>
      <c r="D33" s="23">
        <v>21222.881229999999</v>
      </c>
      <c r="E33" s="24" cm="1">
        <f t="array" ref="E33">_xlfn.IFS(C33="-",D33,D33="-",-C33,AND(C33="-",D33="-"),"-",AND(C33&lt;&gt;"-",D33&lt;&gt;"-"),D33-C33)</f>
        <v>470.10307000001194</v>
      </c>
      <c r="F33" s="25">
        <f>E33/C33*100</f>
        <v>2.265253675318101</v>
      </c>
    </row>
    <row r="34" spans="1:6" s="57" customFormat="1" ht="18.75" customHeight="1" x14ac:dyDescent="0.25">
      <c r="A34" s="29"/>
      <c r="B34" s="31"/>
      <c r="C34" s="31"/>
      <c r="D34" s="31"/>
      <c r="E34" s="24"/>
      <c r="F34" s="25"/>
    </row>
    <row r="35" spans="1:6" s="57" customFormat="1" ht="18.75" customHeight="1" x14ac:dyDescent="0.25">
      <c r="A35" s="27" t="s">
        <v>35</v>
      </c>
      <c r="B35" s="23">
        <v>62631.445990000037</v>
      </c>
      <c r="C35" s="22">
        <v>110562.89493000001</v>
      </c>
      <c r="D35" s="23">
        <v>70916.823489999748</v>
      </c>
      <c r="E35" s="24" cm="1">
        <f t="array" ref="E35">_xlfn.IFS(C35="-",D35,D35="-",-C35,AND(C35="-",D35="-"),"-",AND(C35&lt;&gt;"-",D35&lt;&gt;"-"),D35-C35)</f>
        <v>-39646.071440000262</v>
      </c>
      <c r="F35" s="25">
        <f>E35/C35*100</f>
        <v>-35.858387630950809</v>
      </c>
    </row>
    <row r="36" spans="1:6" s="57" customFormat="1" ht="18.75" customHeight="1" x14ac:dyDescent="0.25">
      <c r="A36" s="29"/>
      <c r="B36" s="22"/>
      <c r="C36" s="22"/>
      <c r="D36" s="22"/>
      <c r="E36" s="24"/>
      <c r="F36" s="25"/>
    </row>
    <row r="37" spans="1:6" s="57" customFormat="1" ht="18.75" customHeight="1" x14ac:dyDescent="0.25">
      <c r="A37" s="33" t="s">
        <v>36</v>
      </c>
      <c r="B37" s="19">
        <f>B7-B25</f>
        <v>-107840.87528999953</v>
      </c>
      <c r="C37" s="18">
        <f>C7-C25</f>
        <v>-45547.881689999835</v>
      </c>
      <c r="D37" s="18">
        <f>D7-D25</f>
        <v>-120738.44696999935</v>
      </c>
      <c r="E37" s="19" cm="1">
        <f t="array" ref="E37">_xlfn.IFS(C37="-",D37,D37="-",-C37,AND(C37="-",D37="-"),"-",AND(C37&lt;&gt;"-",D37&lt;&gt;"-"),D37-C37)</f>
        <v>-75190.565279999515</v>
      </c>
      <c r="F37" s="26">
        <f>E37/C37*100</f>
        <v>165.0802682586835</v>
      </c>
    </row>
    <row r="38" spans="1:6" s="57" customFormat="1" ht="18.75" customHeight="1" x14ac:dyDescent="0.25">
      <c r="A38" s="33"/>
      <c r="B38" s="34"/>
      <c r="C38" s="34"/>
      <c r="D38" s="34"/>
      <c r="E38" s="35"/>
      <c r="F38" s="36"/>
    </row>
    <row r="39" spans="1:6" s="57" customFormat="1" ht="18.75" customHeight="1" x14ac:dyDescent="0.25">
      <c r="A39" s="37" t="s">
        <v>37</v>
      </c>
      <c r="B39" s="28"/>
      <c r="C39" s="28"/>
      <c r="D39" s="28"/>
      <c r="E39" s="24"/>
      <c r="F39" s="36"/>
    </row>
    <row r="40" spans="1:6" s="57" customFormat="1" ht="18.75" customHeight="1" x14ac:dyDescent="0.25">
      <c r="A40" s="38"/>
      <c r="B40" s="28"/>
      <c r="C40" s="28"/>
      <c r="D40" s="28"/>
      <c r="E40" s="24"/>
      <c r="F40" s="36"/>
    </row>
    <row r="41" spans="1:6" s="57" customFormat="1" ht="18.75" customHeight="1" x14ac:dyDescent="0.25">
      <c r="A41" s="27" t="s">
        <v>38</v>
      </c>
      <c r="B41" s="28"/>
      <c r="C41" s="28"/>
      <c r="D41" s="28"/>
      <c r="E41" s="24"/>
      <c r="F41" s="36"/>
    </row>
    <row r="42" spans="1:6" s="57" customFormat="1" ht="18.75" customHeight="1" x14ac:dyDescent="0.25">
      <c r="A42" s="39" t="s">
        <v>39</v>
      </c>
      <c r="B42" s="22">
        <v>411992.20000000019</v>
      </c>
      <c r="C42" s="22">
        <v>399350.80000000005</v>
      </c>
      <c r="D42" s="23" t="s">
        <v>21</v>
      </c>
      <c r="E42" s="24" cm="1">
        <f t="array" ref="E42">_xlfn.IFS(C42="-",D42,D42="-",-C42,AND(C42="-",D42="-"),"-",AND(C42&lt;&gt;"-",D42&lt;&gt;"-"),D42-C42)</f>
        <v>-399350.80000000005</v>
      </c>
      <c r="F42" s="36"/>
    </row>
    <row r="43" spans="1:6" s="57" customFormat="1" ht="18.75" customHeight="1" x14ac:dyDescent="0.25">
      <c r="A43" s="39" t="s">
        <v>40</v>
      </c>
      <c r="B43" s="22" t="s">
        <v>21</v>
      </c>
      <c r="C43" s="22" t="s">
        <v>21</v>
      </c>
      <c r="D43" s="22" t="s">
        <v>21</v>
      </c>
      <c r="E43" s="24" t="str" cm="1">
        <f t="array" ref="E43">_xlfn.IFS(C43="-",D43,D43="-",-C43,AND(C43="-",D43="-"),"-",AND(C43&lt;&gt;"-",D43&lt;&gt;"-"),D43-C43)</f>
        <v>-</v>
      </c>
      <c r="F43" s="36"/>
    </row>
    <row r="44" spans="1:6" s="57" customFormat="1" ht="18.75" customHeight="1" x14ac:dyDescent="0.25">
      <c r="A44" s="39" t="s">
        <v>41</v>
      </c>
      <c r="B44" s="22" t="s">
        <v>21</v>
      </c>
      <c r="C44" s="22" t="s">
        <v>21</v>
      </c>
      <c r="D44" s="22" t="s">
        <v>21</v>
      </c>
      <c r="E44" s="24" t="str" cm="1">
        <f t="array" ref="E44">_xlfn.IFS(C44="-",D44,D44="-",-C44,AND(C44="-",D44="-"),"-",AND(C44&lt;&gt;"-",D44&lt;&gt;"-"),D44-C44)</f>
        <v>-</v>
      </c>
      <c r="F44" s="36"/>
    </row>
    <row r="45" spans="1:6" s="57" customFormat="1" ht="18.75" customHeight="1" x14ac:dyDescent="0.25">
      <c r="A45" s="39" t="s">
        <v>42</v>
      </c>
      <c r="B45" s="58" t="s">
        <v>21</v>
      </c>
      <c r="C45" s="22" t="s">
        <v>21</v>
      </c>
      <c r="D45" s="58" t="s">
        <v>21</v>
      </c>
      <c r="E45" s="24" t="str" cm="1">
        <f t="array" ref="E45">_xlfn.IFS(C45="-",D45,D45="-",-C45,AND(C45="-",D45="-"),"-",AND(C45&lt;&gt;"-",D45&lt;&gt;"-"),D45-C45)</f>
        <v>-</v>
      </c>
      <c r="F45" s="36"/>
    </row>
    <row r="46" spans="1:6" s="57" customFormat="1" ht="18.75" customHeight="1" x14ac:dyDescent="0.25">
      <c r="A46" s="40"/>
      <c r="B46" s="28"/>
      <c r="C46" s="28"/>
      <c r="D46" s="41"/>
      <c r="E46" s="24"/>
      <c r="F46" s="36"/>
    </row>
    <row r="47" spans="1:6" s="57" customFormat="1" ht="18.75" customHeight="1" x14ac:dyDescent="0.25">
      <c r="A47" s="27" t="s">
        <v>43</v>
      </c>
      <c r="B47" s="28"/>
      <c r="C47" s="28"/>
      <c r="D47" s="41"/>
      <c r="E47" s="24"/>
      <c r="F47" s="36"/>
    </row>
    <row r="48" spans="1:6" s="57" customFormat="1" ht="18.75" customHeight="1" x14ac:dyDescent="0.25">
      <c r="A48" s="39" t="s">
        <v>44</v>
      </c>
      <c r="B48" s="22" t="s">
        <v>21</v>
      </c>
      <c r="C48" s="22" t="s">
        <v>21</v>
      </c>
      <c r="D48" s="22" t="s">
        <v>21</v>
      </c>
      <c r="E48" s="24" t="str" cm="1">
        <f t="array" ref="E48">_xlfn.IFS(C48="-",D48,D48="-",-C48,AND(C48="-",D48="-"),"-",AND(C48&lt;&gt;"-",D48&lt;&gt;"-"),D48-C48)</f>
        <v>-</v>
      </c>
      <c r="F48" s="36"/>
    </row>
    <row r="49" spans="1:6" s="59" customFormat="1" ht="18.75" customHeight="1" x14ac:dyDescent="0.2">
      <c r="A49" s="39" t="s">
        <v>45</v>
      </c>
      <c r="B49" s="28" t="s">
        <v>21</v>
      </c>
      <c r="C49" s="22" t="s">
        <v>21</v>
      </c>
      <c r="D49" s="22" t="s">
        <v>21</v>
      </c>
      <c r="E49" s="24" t="str" cm="1">
        <f t="array" ref="E49">_xlfn.IFS(C49="-",D49,D49="-",-C49,AND(C49="-",D49="-"),"-",AND(C49&lt;&gt;"-",D49&lt;&gt;"-"),D49-C49)</f>
        <v>-</v>
      </c>
      <c r="F49" s="36"/>
    </row>
    <row r="50" spans="1:6" ht="18.75" customHeight="1" x14ac:dyDescent="0.2">
      <c r="A50" s="39" t="s">
        <v>46</v>
      </c>
      <c r="B50" s="28">
        <v>70584.099999999977</v>
      </c>
      <c r="C50" s="28">
        <v>170541.69999999995</v>
      </c>
      <c r="D50" s="23">
        <v>80500.5</v>
      </c>
      <c r="E50" s="24" cm="1">
        <f t="array" ref="E50">_xlfn.IFS(C50="-",D50,D50="-",-C50,AND(C50="-",D50="-"),"-",AND(C50&lt;&gt;"-",D50&lt;&gt;"-"),D50-C50)</f>
        <v>-90041.199999999953</v>
      </c>
      <c r="F50" s="36"/>
    </row>
    <row r="51" spans="1:6" ht="18.75" customHeight="1" x14ac:dyDescent="0.2">
      <c r="A51" s="42" t="s">
        <v>39</v>
      </c>
      <c r="B51" s="60" t="s">
        <v>21</v>
      </c>
      <c r="C51" s="60" t="s">
        <v>21</v>
      </c>
      <c r="D51" s="61" t="s">
        <v>21</v>
      </c>
      <c r="E51" s="43" t="str" cm="1">
        <f t="array" ref="E51">_xlfn.IFS(C51="-",D51,D51="-",-C51,AND(C51="-",D51="-"),"-",AND(C51&lt;&gt;"-",D51&lt;&gt;"-"),D51-C51)</f>
        <v>-</v>
      </c>
      <c r="F51" s="44"/>
    </row>
    <row r="52" spans="1:6" ht="3.75" customHeight="1" x14ac:dyDescent="0.2">
      <c r="F52" s="45"/>
    </row>
    <row r="53" spans="1:6" ht="18.75" customHeight="1" x14ac:dyDescent="0.2">
      <c r="A53" s="62" t="s">
        <v>47</v>
      </c>
      <c r="F53" s="45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5749E-642F-4A82-BB98-EECEA785DCB9}">
  <dimension ref="A1:M32"/>
  <sheetViews>
    <sheetView workbookViewId="0">
      <selection activeCell="M24" sqref="M24"/>
    </sheetView>
  </sheetViews>
  <sheetFormatPr defaultColWidth="9.140625" defaultRowHeight="15" x14ac:dyDescent="0.25"/>
  <cols>
    <col min="1" max="1" width="29.42578125" style="106" customWidth="1"/>
    <col min="2" max="13" width="10.7109375" style="107" customWidth="1"/>
    <col min="14" max="14" width="9.140625" style="65" customWidth="1"/>
    <col min="15" max="16384" width="9.140625" style="65"/>
  </cols>
  <sheetData>
    <row r="1" spans="1:13" x14ac:dyDescent="0.25">
      <c r="A1" s="64" t="s">
        <v>54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x14ac:dyDescent="0.25">
      <c r="A2" s="66"/>
      <c r="B2" s="67"/>
      <c r="C2" s="67"/>
      <c r="D2" s="68"/>
      <c r="E2" s="67"/>
      <c r="F2" s="67"/>
      <c r="G2" s="67"/>
      <c r="H2" s="67"/>
      <c r="I2" s="67"/>
      <c r="J2" s="67"/>
      <c r="K2" s="67"/>
      <c r="L2" s="67"/>
      <c r="M2" s="67"/>
    </row>
    <row r="3" spans="1:13" ht="32.450000000000003" customHeight="1" x14ac:dyDescent="0.25">
      <c r="A3" s="69" t="s">
        <v>55</v>
      </c>
      <c r="B3" s="70" t="s">
        <v>30</v>
      </c>
      <c r="C3" s="70"/>
      <c r="D3" s="70"/>
      <c r="E3" s="70" t="s">
        <v>31</v>
      </c>
      <c r="F3" s="70"/>
      <c r="G3" s="70"/>
      <c r="H3" s="70" t="s">
        <v>32</v>
      </c>
      <c r="I3" s="70"/>
      <c r="J3" s="70"/>
      <c r="K3" s="71" t="s">
        <v>33</v>
      </c>
      <c r="L3" s="71"/>
      <c r="M3" s="71"/>
    </row>
    <row r="4" spans="1:13" s="73" customFormat="1" ht="37.5" customHeight="1" x14ac:dyDescent="0.2">
      <c r="A4" s="69"/>
      <c r="B4" s="72" t="s">
        <v>56</v>
      </c>
      <c r="C4" s="72" t="s">
        <v>57</v>
      </c>
      <c r="D4" s="72" t="s">
        <v>58</v>
      </c>
      <c r="E4" s="72" t="s">
        <v>56</v>
      </c>
      <c r="F4" s="72" t="s">
        <v>57</v>
      </c>
      <c r="G4" s="72" t="s">
        <v>58</v>
      </c>
      <c r="H4" s="72" t="s">
        <v>56</v>
      </c>
      <c r="I4" s="72" t="s">
        <v>57</v>
      </c>
      <c r="J4" s="72" t="s">
        <v>58</v>
      </c>
      <c r="K4" s="72" t="s">
        <v>56</v>
      </c>
      <c r="L4" s="72" t="s">
        <v>57</v>
      </c>
      <c r="M4" s="72" t="s">
        <v>58</v>
      </c>
    </row>
    <row r="5" spans="1:13" x14ac:dyDescent="0.25">
      <c r="A5" s="74"/>
      <c r="B5" s="75" t="s">
        <v>8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</row>
    <row r="6" spans="1:13" x14ac:dyDescent="0.25">
      <c r="A6" s="76" t="s">
        <v>59</v>
      </c>
      <c r="B6" s="77">
        <v>118328.0764200001</v>
      </c>
      <c r="C6" s="77">
        <v>134451.02927999999</v>
      </c>
      <c r="D6" s="78">
        <v>152591.59057000003</v>
      </c>
      <c r="E6" s="78">
        <v>51427.069710000011</v>
      </c>
      <c r="F6" s="77">
        <v>59866.718709999972</v>
      </c>
      <c r="G6" s="78">
        <v>77499.350270000024</v>
      </c>
      <c r="H6" s="78">
        <v>393463.05753999995</v>
      </c>
      <c r="I6" s="77">
        <v>511873.81244000013</v>
      </c>
      <c r="J6" s="78">
        <v>482173.35552999994</v>
      </c>
      <c r="K6" s="79">
        <v>150284.56091</v>
      </c>
      <c r="L6" s="80">
        <v>165114.87488999998</v>
      </c>
      <c r="M6" s="79">
        <v>186863.15566999998</v>
      </c>
    </row>
    <row r="7" spans="1:13" x14ac:dyDescent="0.25">
      <c r="A7" s="76" t="s">
        <v>60</v>
      </c>
      <c r="B7" s="81">
        <v>46916.555970000001</v>
      </c>
      <c r="C7" s="82">
        <v>51185.97877999999</v>
      </c>
      <c r="D7" s="81">
        <v>57461.197829999997</v>
      </c>
      <c r="E7" s="81">
        <v>8563.131519999999</v>
      </c>
      <c r="F7" s="82">
        <v>9350.2201400000013</v>
      </c>
      <c r="G7" s="81">
        <v>10278.52512</v>
      </c>
      <c r="H7" s="81">
        <v>679.3882000000001</v>
      </c>
      <c r="I7" s="82">
        <v>741.19722000000002</v>
      </c>
      <c r="J7" s="81">
        <v>724.61971999999992</v>
      </c>
      <c r="K7" s="83" t="s">
        <v>21</v>
      </c>
      <c r="L7" s="84" t="s">
        <v>21</v>
      </c>
      <c r="M7" s="83" t="s">
        <v>21</v>
      </c>
    </row>
    <row r="8" spans="1:13" x14ac:dyDescent="0.25">
      <c r="A8" s="76" t="s">
        <v>61</v>
      </c>
      <c r="B8" s="81">
        <v>80386.53731</v>
      </c>
      <c r="C8" s="82">
        <v>90877.582550000006</v>
      </c>
      <c r="D8" s="81">
        <v>104430.47891999999</v>
      </c>
      <c r="E8" s="81">
        <v>10326.896509999999</v>
      </c>
      <c r="F8" s="82">
        <v>13279.553460000001</v>
      </c>
      <c r="G8" s="81">
        <v>13656.716339999997</v>
      </c>
      <c r="H8" s="81">
        <v>13143.624330000002</v>
      </c>
      <c r="I8" s="82">
        <v>53102.011920000004</v>
      </c>
      <c r="J8" s="81">
        <v>75335.603080000001</v>
      </c>
      <c r="K8" s="83">
        <v>42094.88096000001</v>
      </c>
      <c r="L8" s="84">
        <v>68063.213659999994</v>
      </c>
      <c r="M8" s="83">
        <v>71778.160369999998</v>
      </c>
    </row>
    <row r="9" spans="1:13" x14ac:dyDescent="0.25">
      <c r="A9" s="76" t="s">
        <v>62</v>
      </c>
      <c r="B9" s="82">
        <v>53874.576229999999</v>
      </c>
      <c r="C9" s="82">
        <v>60699.197279999993</v>
      </c>
      <c r="D9" s="82">
        <v>66477.97795</v>
      </c>
      <c r="E9" s="82">
        <v>21311.094690000002</v>
      </c>
      <c r="F9" s="82">
        <v>14736.131009999997</v>
      </c>
      <c r="G9" s="82">
        <v>13945.175999999999</v>
      </c>
      <c r="H9" s="82">
        <v>289806.06922</v>
      </c>
      <c r="I9" s="82">
        <v>267208.93079000001</v>
      </c>
      <c r="J9" s="82">
        <v>275655.83766000002</v>
      </c>
      <c r="K9" s="84">
        <v>155579.01792999997</v>
      </c>
      <c r="L9" s="84">
        <v>170124.92194999996</v>
      </c>
      <c r="M9" s="83">
        <v>224051.55941000002</v>
      </c>
    </row>
    <row r="10" spans="1:13" x14ac:dyDescent="0.25">
      <c r="A10" s="76" t="s">
        <v>63</v>
      </c>
      <c r="B10" s="85">
        <v>6.4000000000000001E-2</v>
      </c>
      <c r="C10" s="82" t="s">
        <v>21</v>
      </c>
      <c r="D10" s="85">
        <v>987.48609999999996</v>
      </c>
      <c r="E10" s="85">
        <v>26.437080000000009</v>
      </c>
      <c r="F10" s="82">
        <v>30.75956</v>
      </c>
      <c r="G10" s="85">
        <v>218.31759000000002</v>
      </c>
      <c r="H10" s="85">
        <v>23063.233020000003</v>
      </c>
      <c r="I10" s="82">
        <v>47.597679999999997</v>
      </c>
      <c r="J10" s="85" t="s">
        <v>21</v>
      </c>
      <c r="K10" s="86">
        <v>28785.234929999999</v>
      </c>
      <c r="L10" s="84">
        <v>11925</v>
      </c>
      <c r="M10" s="87">
        <v>18300</v>
      </c>
    </row>
    <row r="11" spans="1:13" x14ac:dyDescent="0.25">
      <c r="A11" s="76" t="s">
        <v>64</v>
      </c>
      <c r="B11" s="81" t="s">
        <v>21</v>
      </c>
      <c r="C11" s="82" t="s">
        <v>21</v>
      </c>
      <c r="D11" s="81" t="s">
        <v>21</v>
      </c>
      <c r="E11" s="81" t="s">
        <v>21</v>
      </c>
      <c r="F11" s="82" t="s">
        <v>21</v>
      </c>
      <c r="G11" s="81" t="s">
        <v>21</v>
      </c>
      <c r="H11" s="81">
        <v>24768.164690000001</v>
      </c>
      <c r="I11" s="82">
        <v>30590.331450000001</v>
      </c>
      <c r="J11" s="81">
        <v>39798.499940000002</v>
      </c>
      <c r="K11" s="83">
        <v>5000</v>
      </c>
      <c r="L11" s="84">
        <v>7875</v>
      </c>
      <c r="M11" s="83">
        <v>8625</v>
      </c>
    </row>
    <row r="12" spans="1:13" x14ac:dyDescent="0.25">
      <c r="A12" s="76" t="s">
        <v>65</v>
      </c>
      <c r="B12" s="81">
        <v>297793.84694000002</v>
      </c>
      <c r="C12" s="82">
        <v>331126.82902000012</v>
      </c>
      <c r="D12" s="81">
        <v>370113.98642999999</v>
      </c>
      <c r="E12" s="81">
        <v>83757.450180000014</v>
      </c>
      <c r="F12" s="82">
        <v>84985.017710000015</v>
      </c>
      <c r="G12" s="81">
        <v>110908.78297999999</v>
      </c>
      <c r="H12" s="81">
        <v>265652.79130000004</v>
      </c>
      <c r="I12" s="82">
        <v>249437.03326000003</v>
      </c>
      <c r="J12" s="81">
        <v>283428.39261000004</v>
      </c>
      <c r="K12" s="83">
        <v>79898.271420000005</v>
      </c>
      <c r="L12" s="84">
        <v>72061.949519999995</v>
      </c>
      <c r="M12" s="83">
        <v>84976.722219999981</v>
      </c>
    </row>
    <row r="13" spans="1:13" x14ac:dyDescent="0.25">
      <c r="A13" s="76" t="s">
        <v>66</v>
      </c>
      <c r="B13" s="81">
        <v>7503.3372900000004</v>
      </c>
      <c r="C13" s="82">
        <v>8503.1805700000004</v>
      </c>
      <c r="D13" s="81">
        <v>10219.034870000001</v>
      </c>
      <c r="E13" s="81">
        <v>1415.1954699999999</v>
      </c>
      <c r="F13" s="82">
        <v>1605.9861100000001</v>
      </c>
      <c r="G13" s="81">
        <v>2532.0837999999999</v>
      </c>
      <c r="H13" s="81">
        <v>17210.119569999999</v>
      </c>
      <c r="I13" s="82">
        <v>22694.738459999997</v>
      </c>
      <c r="J13" s="81">
        <v>25520.495310000002</v>
      </c>
      <c r="K13" s="83">
        <v>28527.913109999994</v>
      </c>
      <c r="L13" s="84">
        <v>28030.205900000004</v>
      </c>
      <c r="M13" s="83">
        <v>45772.790409999994</v>
      </c>
    </row>
    <row r="14" spans="1:13" x14ac:dyDescent="0.25">
      <c r="A14" s="76" t="s">
        <v>67</v>
      </c>
      <c r="B14" s="81">
        <v>248136.75682000004</v>
      </c>
      <c r="C14" s="82">
        <v>278909.62781999999</v>
      </c>
      <c r="D14" s="81">
        <v>336420.42733999999</v>
      </c>
      <c r="E14" s="81">
        <v>20736.561309999997</v>
      </c>
      <c r="F14" s="82">
        <v>23634.488819999999</v>
      </c>
      <c r="G14" s="81">
        <v>25083.97712</v>
      </c>
      <c r="H14" s="81">
        <v>201008.52475000001</v>
      </c>
      <c r="I14" s="82">
        <v>232740.13358000002</v>
      </c>
      <c r="J14" s="81">
        <v>292301.06416999997</v>
      </c>
      <c r="K14" s="83">
        <v>121522.73810999999</v>
      </c>
      <c r="L14" s="84">
        <v>127939.72674000001</v>
      </c>
      <c r="M14" s="83">
        <v>182795.33004000003</v>
      </c>
    </row>
    <row r="15" spans="1:13" x14ac:dyDescent="0.25">
      <c r="A15" s="76" t="s">
        <v>68</v>
      </c>
      <c r="B15" s="81">
        <v>59915.336879999995</v>
      </c>
      <c r="C15" s="82">
        <v>68524.987840000002</v>
      </c>
      <c r="D15" s="81">
        <v>74824.34855000001</v>
      </c>
      <c r="E15" s="81">
        <v>56190.064569999995</v>
      </c>
      <c r="F15" s="82">
        <v>81718.70829000001</v>
      </c>
      <c r="G15" s="81">
        <v>90809.506160000004</v>
      </c>
      <c r="H15" s="81">
        <v>1626284.3890100003</v>
      </c>
      <c r="I15" s="82">
        <v>1818751.0957899999</v>
      </c>
      <c r="J15" s="81">
        <v>2003109.8026699999</v>
      </c>
      <c r="K15" s="83">
        <v>26004.28256</v>
      </c>
      <c r="L15" s="84">
        <v>38864.294750000001</v>
      </c>
      <c r="M15" s="83">
        <v>38459.499250000001</v>
      </c>
    </row>
    <row r="16" spans="1:13" x14ac:dyDescent="0.25">
      <c r="A16" s="88" t="s">
        <v>69</v>
      </c>
      <c r="B16" s="89">
        <f t="shared" ref="B16:M16" si="0">SUM(B6:B15)</f>
        <v>912855.08786000009</v>
      </c>
      <c r="C16" s="90">
        <f t="shared" si="0"/>
        <v>1024278.41314</v>
      </c>
      <c r="D16" s="89">
        <f t="shared" si="0"/>
        <v>1173526.52856</v>
      </c>
      <c r="E16" s="89">
        <f t="shared" si="0"/>
        <v>253753.90104</v>
      </c>
      <c r="F16" s="90">
        <f t="shared" si="0"/>
        <v>289207.58380999998</v>
      </c>
      <c r="G16" s="89">
        <f t="shared" si="0"/>
        <v>344932.43538000004</v>
      </c>
      <c r="H16" s="89">
        <f t="shared" si="0"/>
        <v>2855079.3616300002</v>
      </c>
      <c r="I16" s="90">
        <f t="shared" si="0"/>
        <v>3187186.8825899996</v>
      </c>
      <c r="J16" s="89">
        <f t="shared" si="0"/>
        <v>3478047.6706899996</v>
      </c>
      <c r="K16" s="89">
        <f t="shared" si="0"/>
        <v>637696.89992999996</v>
      </c>
      <c r="L16" s="90">
        <f t="shared" si="0"/>
        <v>689999.18741000001</v>
      </c>
      <c r="M16" s="91">
        <f t="shared" si="0"/>
        <v>861622.21736999997</v>
      </c>
    </row>
    <row r="17" spans="1:13" ht="32.450000000000003" customHeight="1" x14ac:dyDescent="0.25">
      <c r="A17" s="69" t="s">
        <v>55</v>
      </c>
      <c r="B17" s="92" t="s">
        <v>70</v>
      </c>
      <c r="C17" s="92"/>
      <c r="D17" s="92"/>
      <c r="E17" s="92" t="s">
        <v>35</v>
      </c>
      <c r="F17" s="92"/>
      <c r="G17" s="92"/>
      <c r="H17" s="93" t="s">
        <v>71</v>
      </c>
      <c r="I17" s="93"/>
      <c r="J17" s="93"/>
      <c r="K17" s="94"/>
      <c r="L17" s="94"/>
      <c r="M17" s="94"/>
    </row>
    <row r="18" spans="1:13" ht="24" x14ac:dyDescent="0.25">
      <c r="A18" s="69"/>
      <c r="B18" s="72" t="s">
        <v>56</v>
      </c>
      <c r="C18" s="72" t="s">
        <v>57</v>
      </c>
      <c r="D18" s="72" t="s">
        <v>58</v>
      </c>
      <c r="E18" s="72" t="s">
        <v>56</v>
      </c>
      <c r="F18" s="72" t="s">
        <v>57</v>
      </c>
      <c r="G18" s="72" t="s">
        <v>58</v>
      </c>
      <c r="H18" s="72" t="s">
        <v>56</v>
      </c>
      <c r="I18" s="72" t="s">
        <v>57</v>
      </c>
      <c r="J18" s="72" t="s">
        <v>58</v>
      </c>
      <c r="K18" s="94"/>
      <c r="L18" s="94"/>
      <c r="M18" s="94"/>
    </row>
    <row r="19" spans="1:13" x14ac:dyDescent="0.25">
      <c r="A19" s="74"/>
      <c r="B19" s="95" t="s">
        <v>8</v>
      </c>
      <c r="C19" s="95"/>
      <c r="D19" s="95"/>
      <c r="E19" s="95"/>
      <c r="F19" s="95"/>
      <c r="G19" s="95"/>
      <c r="H19" s="95"/>
      <c r="I19" s="95"/>
      <c r="J19" s="95"/>
      <c r="K19" s="94"/>
      <c r="L19" s="94"/>
      <c r="M19" s="94"/>
    </row>
    <row r="20" spans="1:13" x14ac:dyDescent="0.25">
      <c r="A20" s="76" t="s">
        <v>59</v>
      </c>
      <c r="B20" s="78">
        <v>174962.37225000004</v>
      </c>
      <c r="C20" s="77">
        <v>215032.67714000001</v>
      </c>
      <c r="D20" s="78">
        <v>242684.48300000001</v>
      </c>
      <c r="E20" s="78">
        <v>272977.86946999992</v>
      </c>
      <c r="F20" s="77">
        <v>274102.69661000004</v>
      </c>
      <c r="G20" s="78">
        <v>210744.73342000003</v>
      </c>
      <c r="H20" s="96">
        <f>SUM(B6,E6,H6,K6,B20,E20)</f>
        <v>1161443.0063</v>
      </c>
      <c r="I20" s="97">
        <f>SUM(C6,F6,I6,L6,C20,F20)</f>
        <v>1360441.80907</v>
      </c>
      <c r="J20" s="97">
        <f>SUM(D6,G6,J6,M6,D20,G20)</f>
        <v>1352556.6684599998</v>
      </c>
      <c r="K20" s="94"/>
      <c r="L20" s="94"/>
      <c r="M20" s="94"/>
    </row>
    <row r="21" spans="1:13" x14ac:dyDescent="0.25">
      <c r="A21" s="76" t="s">
        <v>60</v>
      </c>
      <c r="B21" s="82" t="s">
        <v>21</v>
      </c>
      <c r="C21" s="82" t="s">
        <v>21</v>
      </c>
      <c r="D21" s="81" t="s">
        <v>21</v>
      </c>
      <c r="E21" s="81">
        <v>3263.5110499999996</v>
      </c>
      <c r="F21" s="82">
        <v>4003.21776</v>
      </c>
      <c r="G21" s="81">
        <v>11733.140019999999</v>
      </c>
      <c r="H21" s="98">
        <f t="shared" ref="H21:J29" si="1">SUM(B7,E7,H7,K7,B21,E21)</f>
        <v>59422.586739999999</v>
      </c>
      <c r="I21" s="99">
        <f t="shared" si="1"/>
        <v>65280.613899999997</v>
      </c>
      <c r="J21" s="99">
        <f t="shared" si="1"/>
        <v>80197.482690000004</v>
      </c>
      <c r="K21" s="94"/>
      <c r="L21" s="94"/>
      <c r="M21" s="94"/>
    </row>
    <row r="22" spans="1:13" x14ac:dyDescent="0.25">
      <c r="A22" s="76" t="s">
        <v>61</v>
      </c>
      <c r="B22" s="82" t="s">
        <v>21</v>
      </c>
      <c r="C22" s="82" t="s">
        <v>21</v>
      </c>
      <c r="D22" s="81" t="s">
        <v>21</v>
      </c>
      <c r="E22" s="81">
        <v>29230.874010000007</v>
      </c>
      <c r="F22" s="82">
        <v>38999.583959999996</v>
      </c>
      <c r="G22" s="81">
        <v>35278.774920000003</v>
      </c>
      <c r="H22" s="98">
        <f t="shared" si="1"/>
        <v>175182.81312000004</v>
      </c>
      <c r="I22" s="99">
        <f t="shared" si="1"/>
        <v>264321.94555</v>
      </c>
      <c r="J22" s="99">
        <f t="shared" si="1"/>
        <v>300479.73362999997</v>
      </c>
      <c r="K22" s="94"/>
      <c r="L22" s="94"/>
      <c r="M22" s="94"/>
    </row>
    <row r="23" spans="1:13" x14ac:dyDescent="0.25">
      <c r="A23" s="76" t="s">
        <v>62</v>
      </c>
      <c r="B23" s="82" t="s">
        <v>21</v>
      </c>
      <c r="C23" s="82" t="s">
        <v>21</v>
      </c>
      <c r="D23" s="81" t="s">
        <v>21</v>
      </c>
      <c r="E23" s="82">
        <v>112697.10747</v>
      </c>
      <c r="F23" s="82">
        <v>172210.93089000005</v>
      </c>
      <c r="G23" s="81">
        <v>241406.61663000003</v>
      </c>
      <c r="H23" s="98">
        <f t="shared" si="1"/>
        <v>633267.86554000003</v>
      </c>
      <c r="I23" s="99">
        <f t="shared" si="1"/>
        <v>684980.11192000005</v>
      </c>
      <c r="J23" s="99">
        <f t="shared" si="1"/>
        <v>821537.16765000008</v>
      </c>
      <c r="K23" s="94"/>
      <c r="L23" s="94"/>
      <c r="M23" s="94"/>
    </row>
    <row r="24" spans="1:13" x14ac:dyDescent="0.25">
      <c r="A24" s="76" t="s">
        <v>63</v>
      </c>
      <c r="B24" s="82" t="s">
        <v>21</v>
      </c>
      <c r="C24" s="85" t="s">
        <v>21</v>
      </c>
      <c r="D24" s="100" t="s">
        <v>21</v>
      </c>
      <c r="E24" s="85">
        <v>13482.07252</v>
      </c>
      <c r="F24" s="82">
        <v>3229.5610500000003</v>
      </c>
      <c r="G24" s="100">
        <v>4825.6822099999999</v>
      </c>
      <c r="H24" s="98">
        <f t="shared" si="1"/>
        <v>65357.041550000009</v>
      </c>
      <c r="I24" s="99">
        <f t="shared" si="1"/>
        <v>15232.91829</v>
      </c>
      <c r="J24" s="99">
        <f t="shared" si="1"/>
        <v>24331.4859</v>
      </c>
      <c r="K24" s="94"/>
      <c r="L24" s="94"/>
      <c r="M24" s="94"/>
    </row>
    <row r="25" spans="1:13" x14ac:dyDescent="0.25">
      <c r="A25" s="76" t="s">
        <v>64</v>
      </c>
      <c r="B25" s="81" t="s">
        <v>21</v>
      </c>
      <c r="C25" s="81" t="s">
        <v>21</v>
      </c>
      <c r="D25" s="81" t="s">
        <v>21</v>
      </c>
      <c r="E25" s="81">
        <v>2426.56131</v>
      </c>
      <c r="F25" s="82">
        <v>292.77863000000008</v>
      </c>
      <c r="G25" s="81">
        <v>16.657730000000001</v>
      </c>
      <c r="H25" s="98">
        <f t="shared" si="1"/>
        <v>32194.726000000002</v>
      </c>
      <c r="I25" s="99">
        <f t="shared" si="1"/>
        <v>38758.110079999999</v>
      </c>
      <c r="J25" s="99">
        <f t="shared" si="1"/>
        <v>48440.157670000001</v>
      </c>
      <c r="K25" s="94"/>
      <c r="L25" s="94"/>
      <c r="M25" s="94"/>
    </row>
    <row r="26" spans="1:13" x14ac:dyDescent="0.25">
      <c r="A26" s="76" t="s">
        <v>65</v>
      </c>
      <c r="B26" s="81" t="s">
        <v>21</v>
      </c>
      <c r="C26" s="81" t="s">
        <v>21</v>
      </c>
      <c r="D26" s="81" t="s">
        <v>21</v>
      </c>
      <c r="E26" s="81">
        <v>39469.482210000002</v>
      </c>
      <c r="F26" s="82">
        <v>27074.390950000001</v>
      </c>
      <c r="G26" s="81">
        <v>39517.533290000007</v>
      </c>
      <c r="H26" s="98">
        <f t="shared" si="1"/>
        <v>766571.84205000009</v>
      </c>
      <c r="I26" s="99">
        <f t="shared" si="1"/>
        <v>764685.22046000022</v>
      </c>
      <c r="J26" s="99">
        <f t="shared" si="1"/>
        <v>888945.41752999998</v>
      </c>
      <c r="K26" s="94"/>
      <c r="L26" s="94"/>
      <c r="M26" s="94"/>
    </row>
    <row r="27" spans="1:13" x14ac:dyDescent="0.25">
      <c r="A27" s="76" t="s">
        <v>66</v>
      </c>
      <c r="B27" s="81" t="s">
        <v>21</v>
      </c>
      <c r="C27" s="81" t="s">
        <v>21</v>
      </c>
      <c r="D27" s="81" t="s">
        <v>21</v>
      </c>
      <c r="E27" s="81">
        <v>17821.577810000003</v>
      </c>
      <c r="F27" s="82">
        <v>34654.542529999992</v>
      </c>
      <c r="G27" s="81">
        <v>46633.612030000004</v>
      </c>
      <c r="H27" s="98">
        <f t="shared" si="1"/>
        <v>72478.143249999994</v>
      </c>
      <c r="I27" s="99">
        <f t="shared" si="1"/>
        <v>95488.653569999995</v>
      </c>
      <c r="J27" s="99">
        <f t="shared" si="1"/>
        <v>130678.01642</v>
      </c>
      <c r="K27" s="94"/>
      <c r="L27" s="94"/>
      <c r="M27" s="94"/>
    </row>
    <row r="28" spans="1:13" x14ac:dyDescent="0.25">
      <c r="A28" s="76" t="s">
        <v>67</v>
      </c>
      <c r="B28" s="81" t="s">
        <v>21</v>
      </c>
      <c r="C28" s="81" t="s">
        <v>21</v>
      </c>
      <c r="D28" s="81" t="s">
        <v>21</v>
      </c>
      <c r="E28" s="81">
        <v>48330.093659999999</v>
      </c>
      <c r="F28" s="82">
        <v>58512.774339999996</v>
      </c>
      <c r="G28" s="81">
        <v>56015.726209999993</v>
      </c>
      <c r="H28" s="98">
        <f t="shared" si="1"/>
        <v>639734.67465000006</v>
      </c>
      <c r="I28" s="99">
        <f t="shared" si="1"/>
        <v>721736.75130000012</v>
      </c>
      <c r="J28" s="99">
        <f t="shared" si="1"/>
        <v>892616.52488000004</v>
      </c>
      <c r="K28" s="94"/>
      <c r="L28" s="94"/>
      <c r="M28" s="94"/>
    </row>
    <row r="29" spans="1:13" x14ac:dyDescent="0.25">
      <c r="A29" s="76" t="s">
        <v>68</v>
      </c>
      <c r="B29" s="81" t="s">
        <v>21</v>
      </c>
      <c r="C29" s="81" t="s">
        <v>21</v>
      </c>
      <c r="D29" s="81" t="s">
        <v>21</v>
      </c>
      <c r="E29" s="81">
        <v>4992.5518499999998</v>
      </c>
      <c r="F29" s="82">
        <v>7895.9859000000006</v>
      </c>
      <c r="G29" s="81">
        <v>8198.8583099999978</v>
      </c>
      <c r="H29" s="98">
        <f t="shared" si="1"/>
        <v>1773386.6248700002</v>
      </c>
      <c r="I29" s="99">
        <f t="shared" si="1"/>
        <v>2015755.0725700001</v>
      </c>
      <c r="J29" s="99">
        <f t="shared" si="1"/>
        <v>2215402.0149399997</v>
      </c>
      <c r="K29" s="94"/>
      <c r="L29" s="94"/>
      <c r="M29" s="94"/>
    </row>
    <row r="30" spans="1:13" x14ac:dyDescent="0.25">
      <c r="A30" s="88" t="s">
        <v>69</v>
      </c>
      <c r="B30" s="89">
        <f t="shared" ref="B30:G30" si="2">SUM(B20:B29)</f>
        <v>174962.37225000004</v>
      </c>
      <c r="C30" s="89">
        <f t="shared" si="2"/>
        <v>215032.67714000001</v>
      </c>
      <c r="D30" s="90">
        <f t="shared" si="2"/>
        <v>242684.48300000001</v>
      </c>
      <c r="E30" s="89">
        <f t="shared" si="2"/>
        <v>544691.70135999995</v>
      </c>
      <c r="F30" s="89">
        <f t="shared" si="2"/>
        <v>620976.46262000012</v>
      </c>
      <c r="G30" s="89">
        <f t="shared" si="2"/>
        <v>654371.33477000007</v>
      </c>
      <c r="H30" s="91">
        <f t="shared" ref="H30:J30" si="3">SUM(H20:H29)</f>
        <v>5379039.3240700001</v>
      </c>
      <c r="I30" s="101">
        <f t="shared" si="3"/>
        <v>6026681.2067100005</v>
      </c>
      <c r="J30" s="101">
        <f t="shared" si="3"/>
        <v>6755184.6697700005</v>
      </c>
      <c r="K30" s="94"/>
      <c r="L30" s="94"/>
      <c r="M30" s="94"/>
    </row>
    <row r="31" spans="1:13" ht="3.75" customHeight="1" x14ac:dyDescent="0.25">
      <c r="A31" s="102"/>
      <c r="B31" s="103"/>
      <c r="C31" s="103"/>
      <c r="D31" s="103"/>
      <c r="E31" s="103"/>
      <c r="F31" s="103"/>
      <c r="G31" s="103"/>
      <c r="H31" s="104"/>
      <c r="I31" s="104"/>
      <c r="J31" s="104"/>
      <c r="K31" s="105"/>
      <c r="L31" s="105"/>
      <c r="M31" s="105"/>
    </row>
    <row r="32" spans="1:13" ht="16.899999999999999" customHeight="1" x14ac:dyDescent="0.25">
      <c r="A32" s="106" t="s">
        <v>72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</row>
  </sheetData>
  <mergeCells count="12">
    <mergeCell ref="B5:M5"/>
    <mergeCell ref="A17:A18"/>
    <mergeCell ref="B17:D17"/>
    <mergeCell ref="E17:G17"/>
    <mergeCell ref="H17:J17"/>
    <mergeCell ref="B19:J19"/>
    <mergeCell ref="A1:M1"/>
    <mergeCell ref="A3:A4"/>
    <mergeCell ref="B3:D3"/>
    <mergeCell ref="E3:G3"/>
    <mergeCell ref="H3:J3"/>
    <mergeCell ref="K3:M3"/>
  </mergeCells>
  <pageMargins left="0.70000000000000007" right="0.70000000000000007" top="0.75" bottom="0.75" header="0.30000000000000004" footer="0.30000000000000004"/>
  <pageSetup paperSize="9" scale="83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47979-EC8C-4FBD-B4EE-39F0B0EDDF59}">
  <dimension ref="A1:G29"/>
  <sheetViews>
    <sheetView workbookViewId="0">
      <selection activeCell="M24" sqref="M24"/>
    </sheetView>
  </sheetViews>
  <sheetFormatPr defaultRowHeight="15" x14ac:dyDescent="0.25"/>
  <cols>
    <col min="1" max="1" width="36.85546875" style="143" customWidth="1"/>
    <col min="2" max="2" width="10.7109375" style="143" customWidth="1"/>
    <col min="3" max="4" width="11.28515625" style="46" bestFit="1" customWidth="1"/>
    <col min="5" max="5" width="11.28515625" style="46" customWidth="1"/>
    <col min="6" max="6" width="10.28515625" style="46" bestFit="1" customWidth="1"/>
    <col min="7" max="7" width="9.85546875" style="48" customWidth="1"/>
  </cols>
  <sheetData>
    <row r="1" spans="1:7" x14ac:dyDescent="0.25">
      <c r="A1" s="108" t="s">
        <v>73</v>
      </c>
      <c r="B1" s="108"/>
      <c r="C1" s="108"/>
      <c r="D1" s="108"/>
      <c r="E1" s="108"/>
      <c r="F1" s="108"/>
      <c r="G1" s="108"/>
    </row>
    <row r="3" spans="1:7" ht="35.65" customHeight="1" x14ac:dyDescent="0.25">
      <c r="A3" s="109" t="s">
        <v>1</v>
      </c>
      <c r="B3" s="110" t="s">
        <v>74</v>
      </c>
      <c r="C3" s="3" t="s">
        <v>2</v>
      </c>
      <c r="D3" s="3" t="s">
        <v>3</v>
      </c>
      <c r="E3" s="3" t="s">
        <v>4</v>
      </c>
      <c r="F3" s="4" t="s">
        <v>5</v>
      </c>
      <c r="G3" s="5"/>
    </row>
    <row r="4" spans="1:7" x14ac:dyDescent="0.25">
      <c r="A4" s="111"/>
      <c r="B4" s="112"/>
      <c r="C4" s="7"/>
      <c r="D4" s="7"/>
      <c r="E4" s="7"/>
      <c r="F4" s="113" t="s">
        <v>6</v>
      </c>
      <c r="G4" s="114" t="s">
        <v>7</v>
      </c>
    </row>
    <row r="5" spans="1:7" x14ac:dyDescent="0.25">
      <c r="A5" s="111"/>
      <c r="B5" s="112"/>
      <c r="C5" s="10"/>
      <c r="D5" s="10"/>
      <c r="E5" s="10"/>
      <c r="F5" s="115"/>
      <c r="G5" s="116"/>
    </row>
    <row r="6" spans="1:7" x14ac:dyDescent="0.25">
      <c r="A6" s="117"/>
      <c r="B6" s="118"/>
      <c r="C6" s="119" t="s">
        <v>8</v>
      </c>
      <c r="D6" s="120"/>
      <c r="E6" s="120"/>
      <c r="F6" s="121"/>
      <c r="G6" s="122"/>
    </row>
    <row r="7" spans="1:7" x14ac:dyDescent="0.25">
      <c r="A7" s="123" t="s">
        <v>75</v>
      </c>
      <c r="B7" s="124"/>
      <c r="C7" s="125">
        <f>SUM(C8:C14)</f>
        <v>4960894.5182100004</v>
      </c>
      <c r="D7" s="125">
        <f>SUM(D8:D14)</f>
        <v>5832531.6742899986</v>
      </c>
      <c r="E7" s="125">
        <f>SUM(E8:E14)</f>
        <v>6035010.5999299996</v>
      </c>
      <c r="F7" s="19">
        <f>E7-D7</f>
        <v>202478.92564000096</v>
      </c>
      <c r="G7" s="126"/>
    </row>
    <row r="8" spans="1:7" x14ac:dyDescent="0.25">
      <c r="A8" s="127" t="s">
        <v>76</v>
      </c>
      <c r="B8" s="128" t="s">
        <v>77</v>
      </c>
      <c r="C8" s="28">
        <v>115515.99505999994</v>
      </c>
      <c r="D8" s="41">
        <v>152965.46931000007</v>
      </c>
      <c r="E8" s="41">
        <v>211843.74225000021</v>
      </c>
      <c r="F8" s="24"/>
      <c r="G8" s="129"/>
    </row>
    <row r="9" spans="1:7" x14ac:dyDescent="0.25">
      <c r="A9" s="127" t="s">
        <v>78</v>
      </c>
      <c r="B9" s="128" t="s">
        <v>79</v>
      </c>
      <c r="C9" s="28">
        <v>1574392.7241775</v>
      </c>
      <c r="D9" s="41">
        <v>1770159.5480449998</v>
      </c>
      <c r="E9" s="41">
        <v>1841085.6017800004</v>
      </c>
      <c r="F9" s="24"/>
      <c r="G9" s="129"/>
    </row>
    <row r="10" spans="1:7" x14ac:dyDescent="0.25">
      <c r="A10" s="127" t="s">
        <v>80</v>
      </c>
      <c r="B10" s="128" t="s">
        <v>81</v>
      </c>
      <c r="C10" s="28">
        <v>32017.051090000001</v>
      </c>
      <c r="D10" s="41">
        <v>34858.753499999999</v>
      </c>
      <c r="E10" s="41">
        <v>45399.514950000004</v>
      </c>
      <c r="F10" s="24"/>
      <c r="G10" s="129"/>
    </row>
    <row r="11" spans="1:7" x14ac:dyDescent="0.25">
      <c r="A11" s="127" t="s">
        <v>82</v>
      </c>
      <c r="B11" s="128" t="s">
        <v>83</v>
      </c>
      <c r="C11" s="28">
        <v>2146868.2342424998</v>
      </c>
      <c r="D11" s="41">
        <v>2667998.6043049996</v>
      </c>
      <c r="E11" s="41">
        <v>2703898.30057</v>
      </c>
      <c r="F11" s="24"/>
      <c r="G11" s="129"/>
    </row>
    <row r="12" spans="1:7" x14ac:dyDescent="0.25">
      <c r="A12" s="127" t="s">
        <v>84</v>
      </c>
      <c r="B12" s="128" t="s">
        <v>85</v>
      </c>
      <c r="C12" s="28">
        <v>871814.79405999999</v>
      </c>
      <c r="D12" s="41">
        <v>931109.62980999995</v>
      </c>
      <c r="E12" s="41">
        <v>1006731.0991399999</v>
      </c>
      <c r="F12" s="24"/>
      <c r="G12" s="129"/>
    </row>
    <row r="13" spans="1:7" x14ac:dyDescent="0.25">
      <c r="A13" s="127" t="s">
        <v>86</v>
      </c>
      <c r="B13" s="128" t="s">
        <v>87</v>
      </c>
      <c r="C13" s="28">
        <v>19330.556280000004</v>
      </c>
      <c r="D13" s="41">
        <v>20610.05832</v>
      </c>
      <c r="E13" s="41">
        <v>93262.241890000019</v>
      </c>
      <c r="F13" s="24"/>
      <c r="G13" s="129"/>
    </row>
    <row r="14" spans="1:7" x14ac:dyDescent="0.25">
      <c r="A14" s="127" t="s">
        <v>88</v>
      </c>
      <c r="B14" s="128" t="s">
        <v>89</v>
      </c>
      <c r="C14" s="28">
        <v>200955.16329999999</v>
      </c>
      <c r="D14" s="41">
        <v>254829.611</v>
      </c>
      <c r="E14" s="41">
        <v>132790.09935</v>
      </c>
      <c r="F14" s="24"/>
      <c r="G14" s="129"/>
    </row>
    <row r="15" spans="1:7" x14ac:dyDescent="0.25">
      <c r="A15" s="127"/>
      <c r="B15" s="128"/>
      <c r="C15" s="28"/>
      <c r="D15" s="41"/>
      <c r="E15" s="41"/>
      <c r="F15" s="24"/>
      <c r="G15" s="129"/>
    </row>
    <row r="16" spans="1:7" x14ac:dyDescent="0.25">
      <c r="A16" s="130" t="s">
        <v>90</v>
      </c>
      <c r="B16" s="131"/>
      <c r="C16" s="18">
        <f t="shared" ref="C16:E16" si="0">SUM(C17:C24)</f>
        <v>5116548.1727499999</v>
      </c>
      <c r="D16" s="132">
        <f t="shared" si="0"/>
        <v>5735825.6350099994</v>
      </c>
      <c r="E16" s="18">
        <f t="shared" si="0"/>
        <v>6408879.5202499982</v>
      </c>
      <c r="F16" s="19">
        <f>E16-D16</f>
        <v>673053.88523999881</v>
      </c>
      <c r="G16" s="129"/>
    </row>
    <row r="17" spans="1:7" x14ac:dyDescent="0.25">
      <c r="A17" s="127" t="s">
        <v>91</v>
      </c>
      <c r="B17" s="128" t="s">
        <v>92</v>
      </c>
      <c r="C17" s="28">
        <v>793855.74296205945</v>
      </c>
      <c r="D17" s="41">
        <v>825666.91248316027</v>
      </c>
      <c r="E17" s="41">
        <v>952670.46212863864</v>
      </c>
      <c r="F17" s="24"/>
      <c r="G17" s="129"/>
    </row>
    <row r="18" spans="1:7" x14ac:dyDescent="0.25">
      <c r="A18" s="127" t="s">
        <v>93</v>
      </c>
      <c r="B18" s="128" t="s">
        <v>94</v>
      </c>
      <c r="C18" s="28">
        <v>190458.57856999998</v>
      </c>
      <c r="D18" s="41">
        <v>242835.04990000004</v>
      </c>
      <c r="E18" s="41">
        <v>341635.89652000007</v>
      </c>
      <c r="F18" s="24"/>
      <c r="G18" s="129"/>
    </row>
    <row r="19" spans="1:7" x14ac:dyDescent="0.25">
      <c r="A19" s="127" t="s">
        <v>95</v>
      </c>
      <c r="B19" s="128" t="s">
        <v>96</v>
      </c>
      <c r="C19" s="28">
        <v>1054299.7840100001</v>
      </c>
      <c r="D19" s="41">
        <v>1158915.9475800004</v>
      </c>
      <c r="E19" s="41">
        <v>1308102.45737</v>
      </c>
      <c r="F19" s="24"/>
      <c r="G19" s="129"/>
    </row>
    <row r="20" spans="1:7" x14ac:dyDescent="0.25">
      <c r="A20" s="127" t="s">
        <v>97</v>
      </c>
      <c r="B20" s="128" t="s">
        <v>81</v>
      </c>
      <c r="C20" s="28">
        <v>175255.99941000005</v>
      </c>
      <c r="D20" s="41">
        <v>215036.31910000002</v>
      </c>
      <c r="E20" s="41">
        <v>242692.35000999999</v>
      </c>
      <c r="F20" s="24"/>
      <c r="G20" s="129"/>
    </row>
    <row r="21" spans="1:7" x14ac:dyDescent="0.25">
      <c r="A21" s="127" t="s">
        <v>98</v>
      </c>
      <c r="B21" s="128" t="s">
        <v>99</v>
      </c>
      <c r="C21" s="28">
        <v>316844.08132</v>
      </c>
      <c r="D21" s="41">
        <v>412743.97732000001</v>
      </c>
      <c r="E21" s="41">
        <v>374356.85042999993</v>
      </c>
      <c r="F21" s="24"/>
      <c r="G21" s="129"/>
    </row>
    <row r="22" spans="1:7" x14ac:dyDescent="0.25">
      <c r="A22" s="127" t="s">
        <v>100</v>
      </c>
      <c r="B22" s="128" t="s">
        <v>101</v>
      </c>
      <c r="C22" s="28">
        <v>1339556.2744679395</v>
      </c>
      <c r="D22" s="41">
        <v>1501291.9375268398</v>
      </c>
      <c r="E22" s="41">
        <v>1628025.8434913598</v>
      </c>
      <c r="F22" s="24"/>
      <c r="G22" s="129"/>
    </row>
    <row r="23" spans="1:7" x14ac:dyDescent="0.25">
      <c r="A23" s="127" t="s">
        <v>102</v>
      </c>
      <c r="B23" s="128" t="s">
        <v>87</v>
      </c>
      <c r="C23" s="28">
        <v>1176297.03932</v>
      </c>
      <c r="D23" s="41">
        <v>1250723.1110299998</v>
      </c>
      <c r="E23" s="41">
        <v>1434334.15704</v>
      </c>
      <c r="F23" s="24"/>
      <c r="G23" s="129"/>
    </row>
    <row r="24" spans="1:7" x14ac:dyDescent="0.25">
      <c r="A24" s="127" t="s">
        <v>103</v>
      </c>
      <c r="B24" s="128" t="s">
        <v>89</v>
      </c>
      <c r="C24" s="28">
        <v>69980.672689999992</v>
      </c>
      <c r="D24" s="41">
        <v>128612.38007000001</v>
      </c>
      <c r="E24" s="41">
        <v>127061.50326000001</v>
      </c>
      <c r="F24" s="24"/>
      <c r="G24" s="129"/>
    </row>
    <row r="25" spans="1:7" x14ac:dyDescent="0.25">
      <c r="A25" s="133"/>
      <c r="B25" s="134"/>
      <c r="C25" s="28"/>
      <c r="D25" s="22"/>
      <c r="E25" s="22"/>
      <c r="F25" s="24"/>
      <c r="G25" s="129"/>
    </row>
    <row r="26" spans="1:7" x14ac:dyDescent="0.25">
      <c r="A26" s="135" t="s">
        <v>104</v>
      </c>
      <c r="B26" s="136"/>
      <c r="C26" s="137">
        <f>C7-C16</f>
        <v>-155653.65453999955</v>
      </c>
      <c r="D26" s="34">
        <f>D7-D16</f>
        <v>96706.039279999211</v>
      </c>
      <c r="E26" s="34">
        <f>E7-E16</f>
        <v>-373868.92031999864</v>
      </c>
      <c r="F26" s="34">
        <f>E26-D26</f>
        <v>-470574.95959999785</v>
      </c>
      <c r="G26" s="26">
        <f>F26/D26*100</f>
        <v>-486.60348733496568</v>
      </c>
    </row>
    <row r="27" spans="1:7" x14ac:dyDescent="0.25">
      <c r="A27" s="138"/>
      <c r="B27" s="139"/>
      <c r="C27" s="140"/>
      <c r="D27" s="141"/>
      <c r="E27" s="141"/>
      <c r="F27" s="142"/>
      <c r="G27" s="44"/>
    </row>
    <row r="28" spans="1:7" s="65" customFormat="1" ht="3.75" customHeight="1" x14ac:dyDescent="0.25">
      <c r="A28" s="102"/>
      <c r="B28" s="103"/>
      <c r="C28" s="103"/>
      <c r="D28" s="103"/>
      <c r="E28" s="103"/>
      <c r="F28" s="103"/>
      <c r="G28" s="103"/>
    </row>
    <row r="29" spans="1:7" s="65" customFormat="1" x14ac:dyDescent="0.25">
      <c r="A29" s="106" t="s">
        <v>105</v>
      </c>
      <c r="B29" s="105"/>
      <c r="C29" s="105"/>
      <c r="D29" s="105"/>
      <c r="E29" s="105"/>
      <c r="F29" s="105"/>
      <c r="G29" s="105"/>
    </row>
  </sheetData>
  <mergeCells count="10">
    <mergeCell ref="A1:G1"/>
    <mergeCell ref="A3:A6"/>
    <mergeCell ref="B3:B6"/>
    <mergeCell ref="C3:C5"/>
    <mergeCell ref="D3:D5"/>
    <mergeCell ref="E3:E5"/>
    <mergeCell ref="F3:G3"/>
    <mergeCell ref="F4:F5"/>
    <mergeCell ref="G4:G6"/>
    <mergeCell ref="C6:F6"/>
  </mergeCells>
  <pageMargins left="0.7" right="0.7" top="0.75" bottom="0.75" header="0.3" footer="0.3"/>
  <pageSetup paperSize="9" scale="8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70F2A-FCE1-4296-A1FC-B78FBE117FE8}">
  <dimension ref="A1:H29"/>
  <sheetViews>
    <sheetView workbookViewId="0">
      <selection activeCell="M24" sqref="M24"/>
    </sheetView>
  </sheetViews>
  <sheetFormatPr defaultRowHeight="15" x14ac:dyDescent="0.25"/>
  <cols>
    <col min="1" max="1" width="38.140625" style="143" customWidth="1"/>
    <col min="2" max="2" width="10.7109375" style="143" customWidth="1"/>
    <col min="3" max="4" width="11.28515625" style="46" bestFit="1" customWidth="1"/>
    <col min="5" max="5" width="10.7109375" style="46" customWidth="1"/>
    <col min="6" max="6" width="9.85546875" style="46" customWidth="1"/>
    <col min="7" max="7" width="9.85546875" style="48" customWidth="1"/>
    <col min="8" max="8" width="9.140625" style="144"/>
  </cols>
  <sheetData>
    <row r="1" spans="1:7" x14ac:dyDescent="0.25">
      <c r="A1" s="108" t="s">
        <v>106</v>
      </c>
      <c r="B1" s="108"/>
      <c r="C1" s="108"/>
      <c r="D1" s="108"/>
      <c r="E1" s="108"/>
      <c r="F1" s="108"/>
      <c r="G1" s="108"/>
    </row>
    <row r="2" spans="1:7" x14ac:dyDescent="0.25">
      <c r="C2" s="143"/>
      <c r="D2" s="143"/>
      <c r="E2" s="143"/>
      <c r="F2" s="143"/>
      <c r="G2" s="145"/>
    </row>
    <row r="3" spans="1:7" ht="35.25" customHeight="1" x14ac:dyDescent="0.25">
      <c r="A3" s="109" t="s">
        <v>1</v>
      </c>
      <c r="B3" s="110" t="s">
        <v>74</v>
      </c>
      <c r="C3" s="3" t="s">
        <v>49</v>
      </c>
      <c r="D3" s="3" t="s">
        <v>50</v>
      </c>
      <c r="E3" s="3" t="s">
        <v>51</v>
      </c>
      <c r="F3" s="4" t="s">
        <v>52</v>
      </c>
      <c r="G3" s="5"/>
    </row>
    <row r="4" spans="1:7" x14ac:dyDescent="0.25">
      <c r="A4" s="111"/>
      <c r="B4" s="112"/>
      <c r="C4" s="51"/>
      <c r="D4" s="51"/>
      <c r="E4" s="51"/>
      <c r="F4" s="113" t="s">
        <v>6</v>
      </c>
      <c r="G4" s="114" t="s">
        <v>7</v>
      </c>
    </row>
    <row r="5" spans="1:7" x14ac:dyDescent="0.25">
      <c r="A5" s="111"/>
      <c r="B5" s="112"/>
      <c r="C5" s="53"/>
      <c r="D5" s="53"/>
      <c r="E5" s="53"/>
      <c r="F5" s="115"/>
      <c r="G5" s="116"/>
    </row>
    <row r="6" spans="1:7" x14ac:dyDescent="0.25">
      <c r="A6" s="117"/>
      <c r="B6" s="118"/>
      <c r="C6" s="119" t="s">
        <v>8</v>
      </c>
      <c r="D6" s="120"/>
      <c r="E6" s="120"/>
      <c r="F6" s="121"/>
      <c r="G6" s="122"/>
    </row>
    <row r="7" spans="1:7" x14ac:dyDescent="0.25">
      <c r="A7" s="123" t="s">
        <v>75</v>
      </c>
      <c r="B7" s="124"/>
      <c r="C7" s="125">
        <f>SUM(C8:C14)</f>
        <v>448419.19218000001</v>
      </c>
      <c r="D7" s="125">
        <f>SUM(D8:D14)</f>
        <v>598528.53627000016</v>
      </c>
      <c r="E7" s="125">
        <f>SUM(E8:E14)</f>
        <v>675498.31628000014</v>
      </c>
      <c r="F7" s="19">
        <f>E7-D7</f>
        <v>76969.780009999988</v>
      </c>
      <c r="G7" s="126"/>
    </row>
    <row r="8" spans="1:7" x14ac:dyDescent="0.25">
      <c r="A8" s="127" t="s">
        <v>76</v>
      </c>
      <c r="B8" s="128" t="s">
        <v>77</v>
      </c>
      <c r="C8" s="28">
        <v>8704.1650199999967</v>
      </c>
      <c r="D8" s="41">
        <v>22074.39663000001</v>
      </c>
      <c r="E8" s="41">
        <v>22548.628060000025</v>
      </c>
      <c r="F8" s="24"/>
      <c r="G8" s="129"/>
    </row>
    <row r="9" spans="1:7" x14ac:dyDescent="0.25">
      <c r="A9" s="127" t="s">
        <v>78</v>
      </c>
      <c r="B9" s="128" t="s">
        <v>79</v>
      </c>
      <c r="C9" s="28">
        <v>119301.96341499999</v>
      </c>
      <c r="D9" s="41">
        <v>123053.3509125</v>
      </c>
      <c r="E9" s="41">
        <v>170585.23289749998</v>
      </c>
      <c r="F9" s="24"/>
      <c r="G9" s="129"/>
    </row>
    <row r="10" spans="1:7" x14ac:dyDescent="0.25">
      <c r="A10" s="127" t="s">
        <v>80</v>
      </c>
      <c r="B10" s="128" t="s">
        <v>81</v>
      </c>
      <c r="C10" s="28">
        <v>4341.3823000000002</v>
      </c>
      <c r="D10" s="41">
        <v>6321.1053700000002</v>
      </c>
      <c r="E10" s="41">
        <v>6458.4942800000017</v>
      </c>
      <c r="F10" s="24"/>
      <c r="G10" s="129"/>
    </row>
    <row r="11" spans="1:7" x14ac:dyDescent="0.25">
      <c r="A11" s="127" t="s">
        <v>82</v>
      </c>
      <c r="B11" s="128" t="s">
        <v>83</v>
      </c>
      <c r="C11" s="28">
        <v>211192.23122500003</v>
      </c>
      <c r="D11" s="41">
        <v>311212.05872750003</v>
      </c>
      <c r="E11" s="41">
        <v>363674.75371250004</v>
      </c>
      <c r="F11" s="24"/>
      <c r="G11" s="129"/>
    </row>
    <row r="12" spans="1:7" x14ac:dyDescent="0.25">
      <c r="A12" s="127" t="s">
        <v>84</v>
      </c>
      <c r="B12" s="128" t="s">
        <v>85</v>
      </c>
      <c r="C12" s="28">
        <v>100001.05449000001</v>
      </c>
      <c r="D12" s="41">
        <v>100199.75117</v>
      </c>
      <c r="E12" s="41">
        <v>104296.31512000001</v>
      </c>
      <c r="F12" s="24"/>
      <c r="G12" s="129"/>
    </row>
    <row r="13" spans="1:7" x14ac:dyDescent="0.25">
      <c r="A13" s="127" t="s">
        <v>86</v>
      </c>
      <c r="B13" s="128" t="s">
        <v>87</v>
      </c>
      <c r="C13" s="28">
        <v>1456.11501</v>
      </c>
      <c r="D13" s="41">
        <v>1216.56917</v>
      </c>
      <c r="E13" s="41">
        <v>2320.33059</v>
      </c>
      <c r="F13" s="24"/>
      <c r="G13" s="129"/>
    </row>
    <row r="14" spans="1:7" x14ac:dyDescent="0.25">
      <c r="A14" s="127" t="s">
        <v>88</v>
      </c>
      <c r="B14" s="128" t="s">
        <v>89</v>
      </c>
      <c r="C14" s="28">
        <v>3422.2807200000002</v>
      </c>
      <c r="D14" s="41">
        <v>34451.30429</v>
      </c>
      <c r="E14" s="41">
        <v>5614.5616199999995</v>
      </c>
      <c r="F14" s="24"/>
      <c r="G14" s="129"/>
    </row>
    <row r="15" spans="1:7" x14ac:dyDescent="0.25">
      <c r="A15" s="127"/>
      <c r="B15" s="128"/>
      <c r="C15" s="28"/>
      <c r="D15" s="41"/>
      <c r="E15" s="41"/>
      <c r="F15" s="24"/>
      <c r="G15" s="129"/>
    </row>
    <row r="16" spans="1:7" x14ac:dyDescent="0.25">
      <c r="A16" s="130" t="s">
        <v>90</v>
      </c>
      <c r="B16" s="131"/>
      <c r="C16" s="18">
        <f>SUM(C17:C24)</f>
        <v>556260.06747000013</v>
      </c>
      <c r="D16" s="132">
        <f>SUM(D17:D24)</f>
        <v>644076.41796000011</v>
      </c>
      <c r="E16" s="18">
        <f t="shared" ref="E16" si="0">SUM(E17:E24)</f>
        <v>796236.76324999973</v>
      </c>
      <c r="F16" s="19">
        <f>E16-D16</f>
        <v>152160.34528999962</v>
      </c>
      <c r="G16" s="129"/>
    </row>
    <row r="17" spans="1:8" x14ac:dyDescent="0.25">
      <c r="A17" s="127" t="s">
        <v>91</v>
      </c>
      <c r="B17" s="128" t="s">
        <v>92</v>
      </c>
      <c r="C17" s="28">
        <v>104796.61828424019</v>
      </c>
      <c r="D17" s="41">
        <v>103315.82543053001</v>
      </c>
      <c r="E17" s="41">
        <v>122007.51451365993</v>
      </c>
      <c r="F17" s="24"/>
      <c r="G17" s="129"/>
    </row>
    <row r="18" spans="1:8" x14ac:dyDescent="0.25">
      <c r="A18" s="127" t="s">
        <v>93</v>
      </c>
      <c r="B18" s="128" t="s">
        <v>94</v>
      </c>
      <c r="C18" s="28">
        <v>16855.780810000004</v>
      </c>
      <c r="D18" s="41">
        <v>35771.897970000013</v>
      </c>
      <c r="E18" s="41">
        <v>41829.080620000008</v>
      </c>
      <c r="F18" s="24"/>
      <c r="G18" s="129"/>
    </row>
    <row r="19" spans="1:8" x14ac:dyDescent="0.25">
      <c r="A19" s="127" t="s">
        <v>95</v>
      </c>
      <c r="B19" s="128" t="s">
        <v>96</v>
      </c>
      <c r="C19" s="28">
        <v>104134.92887999993</v>
      </c>
      <c r="D19" s="41">
        <v>115310.41093000014</v>
      </c>
      <c r="E19" s="41">
        <v>136583.9701499998</v>
      </c>
      <c r="F19" s="24"/>
      <c r="G19" s="129"/>
    </row>
    <row r="20" spans="1:8" x14ac:dyDescent="0.25">
      <c r="A20" s="127" t="s">
        <v>107</v>
      </c>
      <c r="B20" s="128" t="s">
        <v>81</v>
      </c>
      <c r="C20" s="28">
        <v>20777.159600000006</v>
      </c>
      <c r="D20" s="41">
        <v>20752.226159999995</v>
      </c>
      <c r="E20" s="41">
        <v>21223.452150000001</v>
      </c>
      <c r="F20" s="24"/>
      <c r="G20" s="129"/>
    </row>
    <row r="21" spans="1:8" x14ac:dyDescent="0.25">
      <c r="A21" s="127" t="s">
        <v>98</v>
      </c>
      <c r="B21" s="128" t="s">
        <v>99</v>
      </c>
      <c r="C21" s="28">
        <v>46951.883610000004</v>
      </c>
      <c r="D21" s="41">
        <v>44243.970430000001</v>
      </c>
      <c r="E21" s="41">
        <v>49806.301129999985</v>
      </c>
      <c r="F21" s="24"/>
      <c r="G21" s="129"/>
    </row>
    <row r="22" spans="1:8" x14ac:dyDescent="0.25">
      <c r="A22" s="127" t="s">
        <v>100</v>
      </c>
      <c r="B22" s="128" t="s">
        <v>101</v>
      </c>
      <c r="C22" s="28">
        <v>116415.32000576002</v>
      </c>
      <c r="D22" s="41">
        <v>140144.78128946997</v>
      </c>
      <c r="E22" s="41">
        <v>150725.68467634005</v>
      </c>
      <c r="F22" s="24"/>
      <c r="G22" s="129"/>
    </row>
    <row r="23" spans="1:8" x14ac:dyDescent="0.25">
      <c r="A23" s="127" t="s">
        <v>102</v>
      </c>
      <c r="B23" s="128" t="s">
        <v>87</v>
      </c>
      <c r="C23" s="28">
        <v>130535.58227999994</v>
      </c>
      <c r="D23" s="41">
        <v>173052.68730000002</v>
      </c>
      <c r="E23" s="41">
        <v>252826.66839999997</v>
      </c>
      <c r="F23" s="24"/>
      <c r="G23" s="129"/>
    </row>
    <row r="24" spans="1:8" x14ac:dyDescent="0.25">
      <c r="A24" s="127" t="s">
        <v>103</v>
      </c>
      <c r="B24" s="128" t="s">
        <v>89</v>
      </c>
      <c r="C24" s="28">
        <v>15792.794</v>
      </c>
      <c r="D24" s="41">
        <v>11484.61845</v>
      </c>
      <c r="E24" s="41">
        <v>21234.091609999999</v>
      </c>
      <c r="F24" s="24"/>
      <c r="G24" s="129"/>
    </row>
    <row r="25" spans="1:8" x14ac:dyDescent="0.25">
      <c r="A25" s="133"/>
      <c r="B25" s="134"/>
      <c r="C25" s="28"/>
      <c r="D25" s="22"/>
      <c r="E25" s="22"/>
      <c r="F25" s="24"/>
      <c r="G25" s="129"/>
    </row>
    <row r="26" spans="1:8" x14ac:dyDescent="0.25">
      <c r="A26" s="135" t="s">
        <v>104</v>
      </c>
      <c r="B26" s="136"/>
      <c r="C26" s="137">
        <f>C7-C16</f>
        <v>-107840.87529000011</v>
      </c>
      <c r="D26" s="34">
        <f>D7-D16</f>
        <v>-45547.881689999951</v>
      </c>
      <c r="E26" s="34">
        <f>E7-E16</f>
        <v>-120738.44696999958</v>
      </c>
      <c r="F26" s="34">
        <f>E26-D26</f>
        <v>-75190.565279999631</v>
      </c>
      <c r="G26" s="26">
        <f>F26/D26*100</f>
        <v>165.08026825868333</v>
      </c>
    </row>
    <row r="27" spans="1:8" x14ac:dyDescent="0.25">
      <c r="A27" s="138"/>
      <c r="B27" s="139"/>
      <c r="C27" s="140"/>
      <c r="D27" s="141"/>
      <c r="E27" s="141"/>
      <c r="F27" s="142"/>
      <c r="G27" s="44"/>
    </row>
    <row r="28" spans="1:8" s="65" customFormat="1" ht="3.75" customHeight="1" x14ac:dyDescent="0.25">
      <c r="A28" s="102"/>
      <c r="B28" s="103"/>
      <c r="C28" s="103"/>
      <c r="D28" s="103"/>
      <c r="E28" s="103"/>
      <c r="F28" s="103"/>
      <c r="G28" s="103"/>
      <c r="H28" s="104"/>
    </row>
    <row r="29" spans="1:8" s="65" customFormat="1" x14ac:dyDescent="0.25">
      <c r="A29" s="106" t="s">
        <v>105</v>
      </c>
      <c r="B29" s="105"/>
      <c r="C29" s="105"/>
      <c r="D29" s="105"/>
      <c r="E29" s="105"/>
      <c r="F29" s="105"/>
      <c r="G29" s="105"/>
      <c r="H29" s="105"/>
    </row>
  </sheetData>
  <mergeCells count="10">
    <mergeCell ref="A1:G1"/>
    <mergeCell ref="A3:A6"/>
    <mergeCell ref="B3:B6"/>
    <mergeCell ref="C3:C5"/>
    <mergeCell ref="D3:D5"/>
    <mergeCell ref="E3:E5"/>
    <mergeCell ref="F3:G3"/>
    <mergeCell ref="F4:F5"/>
    <mergeCell ref="G4:G6"/>
    <mergeCell ref="C6:F6"/>
  </mergeCells>
  <pageMargins left="0.7" right="0.7" top="0.75" bottom="0.75" header="0.3" footer="0.3"/>
  <pageSetup paperSize="9" scale="85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9A49C-CDA3-4733-8FA5-E54C7CC5CB3C}">
  <dimension ref="A1:G21"/>
  <sheetViews>
    <sheetView tabSelected="1" workbookViewId="0">
      <selection activeCell="M24" sqref="M24"/>
    </sheetView>
  </sheetViews>
  <sheetFormatPr defaultColWidth="9.140625" defaultRowHeight="12" x14ac:dyDescent="0.2"/>
  <cols>
    <col min="1" max="1" width="40.7109375" style="147" customWidth="1"/>
    <col min="2" max="5" width="12.7109375" style="46" customWidth="1"/>
    <col min="6" max="6" width="10.7109375" style="48" customWidth="1"/>
    <col min="7" max="16384" width="9.140625" style="147"/>
  </cols>
  <sheetData>
    <row r="1" spans="1:7" x14ac:dyDescent="0.2">
      <c r="A1" s="146" t="s">
        <v>108</v>
      </c>
      <c r="B1" s="146"/>
      <c r="C1" s="146"/>
      <c r="D1" s="146"/>
      <c r="E1" s="146"/>
      <c r="F1" s="146"/>
    </row>
    <row r="3" spans="1:7" ht="35.65" customHeight="1" x14ac:dyDescent="0.2">
      <c r="A3" s="148" t="s">
        <v>1</v>
      </c>
      <c r="B3" s="3" t="s">
        <v>49</v>
      </c>
      <c r="C3" s="3" t="s">
        <v>50</v>
      </c>
      <c r="D3" s="3" t="s">
        <v>51</v>
      </c>
      <c r="E3" s="4" t="s">
        <v>52</v>
      </c>
      <c r="F3" s="5"/>
    </row>
    <row r="4" spans="1:7" ht="14.25" customHeight="1" x14ac:dyDescent="0.2">
      <c r="A4" s="149"/>
      <c r="B4" s="51"/>
      <c r="C4" s="51"/>
      <c r="D4" s="51"/>
      <c r="E4" s="150" t="s">
        <v>6</v>
      </c>
      <c r="F4" s="151" t="s">
        <v>7</v>
      </c>
    </row>
    <row r="5" spans="1:7" ht="14.25" customHeight="1" x14ac:dyDescent="0.2">
      <c r="A5" s="149"/>
      <c r="B5" s="53"/>
      <c r="C5" s="53"/>
      <c r="D5" s="53"/>
      <c r="E5" s="152"/>
      <c r="F5" s="153"/>
    </row>
    <row r="6" spans="1:7" x14ac:dyDescent="0.2">
      <c r="A6" s="154"/>
      <c r="B6" s="155" t="s">
        <v>8</v>
      </c>
      <c r="C6" s="156"/>
      <c r="D6" s="156"/>
      <c r="E6" s="157"/>
      <c r="F6" s="158"/>
    </row>
    <row r="7" spans="1:7" x14ac:dyDescent="0.2">
      <c r="A7" s="159" t="s">
        <v>109</v>
      </c>
      <c r="B7" s="160">
        <f>SUM(B9:B14)</f>
        <v>9680884.7761109155</v>
      </c>
      <c r="C7" s="160">
        <f t="shared" ref="C7:D7" si="0">SUM(C9:C14)</f>
        <v>10260785.039999999</v>
      </c>
      <c r="D7" s="160">
        <f t="shared" si="0"/>
        <v>11185064.34997</v>
      </c>
      <c r="E7" s="161">
        <f>D7-C7</f>
        <v>924279.30997000076</v>
      </c>
      <c r="F7" s="162">
        <f>E7/C7*100</f>
        <v>9.0078810380185192</v>
      </c>
    </row>
    <row r="8" spans="1:7" x14ac:dyDescent="0.2">
      <c r="A8" s="163" t="s">
        <v>110</v>
      </c>
      <c r="B8" s="164"/>
      <c r="C8" s="164"/>
      <c r="D8" s="164"/>
      <c r="E8" s="165"/>
      <c r="F8" s="166"/>
    </row>
    <row r="9" spans="1:7" x14ac:dyDescent="0.2">
      <c r="A9" s="167" t="s">
        <v>111</v>
      </c>
      <c r="B9" s="168">
        <v>499870</v>
      </c>
      <c r="C9" s="168">
        <v>393038</v>
      </c>
      <c r="D9" s="168">
        <v>648682</v>
      </c>
      <c r="E9" s="169">
        <f>D9-C9</f>
        <v>255644</v>
      </c>
      <c r="F9" s="166"/>
    </row>
    <row r="10" spans="1:7" x14ac:dyDescent="0.2">
      <c r="A10" s="167" t="s">
        <v>112</v>
      </c>
      <c r="B10" s="168">
        <v>8493037.9000000004</v>
      </c>
      <c r="C10" s="168">
        <v>9160273.5</v>
      </c>
      <c r="D10" s="168">
        <v>9833024.8000000007</v>
      </c>
      <c r="E10" s="170">
        <f t="shared" ref="E10:E13" si="1">D10-C10</f>
        <v>672751.30000000075</v>
      </c>
      <c r="F10" s="166"/>
    </row>
    <row r="11" spans="1:7" x14ac:dyDescent="0.2">
      <c r="A11" s="167" t="s">
        <v>113</v>
      </c>
      <c r="B11" s="171">
        <v>352767.2</v>
      </c>
      <c r="C11" s="171">
        <v>326863.09999999998</v>
      </c>
      <c r="D11" s="171">
        <v>288464.09999999998</v>
      </c>
      <c r="E11" s="169">
        <f t="shared" si="1"/>
        <v>-38399</v>
      </c>
      <c r="F11" s="166"/>
    </row>
    <row r="12" spans="1:7" x14ac:dyDescent="0.2">
      <c r="A12" s="167" t="s">
        <v>114</v>
      </c>
      <c r="B12" s="171">
        <v>420502.9861109159</v>
      </c>
      <c r="C12" s="171">
        <v>492342.3</v>
      </c>
      <c r="D12" s="171">
        <v>570079.19997000007</v>
      </c>
      <c r="E12" s="169">
        <f t="shared" si="1"/>
        <v>77736.899970000086</v>
      </c>
      <c r="F12" s="166"/>
    </row>
    <row r="13" spans="1:7" x14ac:dyDescent="0.2">
      <c r="A13" s="167" t="s">
        <v>115</v>
      </c>
      <c r="B13" s="172">
        <v>-187427.8</v>
      </c>
      <c r="C13" s="172">
        <v>-217897.4</v>
      </c>
      <c r="D13" s="172">
        <v>-266370.2</v>
      </c>
      <c r="E13" s="169">
        <f t="shared" si="1"/>
        <v>-48472.800000000017</v>
      </c>
      <c r="F13" s="166"/>
    </row>
    <row r="14" spans="1:7" x14ac:dyDescent="0.2">
      <c r="A14" s="173" t="s">
        <v>116</v>
      </c>
      <c r="B14" s="174">
        <v>102134.49</v>
      </c>
      <c r="C14" s="174">
        <v>106165.54</v>
      </c>
      <c r="D14" s="174">
        <v>111184.45</v>
      </c>
      <c r="E14" s="175">
        <f>D14-C14</f>
        <v>5018.9100000000035</v>
      </c>
      <c r="F14" s="176"/>
    </row>
    <row r="15" spans="1:7" ht="3.75" customHeight="1" x14ac:dyDescent="0.2"/>
    <row r="16" spans="1:7" s="178" customFormat="1" x14ac:dyDescent="0.2">
      <c r="A16" s="177" t="s">
        <v>47</v>
      </c>
      <c r="B16" s="46"/>
      <c r="C16" s="46"/>
      <c r="D16" s="46"/>
      <c r="E16" s="46"/>
      <c r="F16" s="48"/>
      <c r="G16" s="147"/>
    </row>
    <row r="17" spans="1:7" s="178" customFormat="1" x14ac:dyDescent="0.2">
      <c r="A17" s="179"/>
      <c r="B17" s="46"/>
      <c r="C17" s="46"/>
      <c r="D17" s="46"/>
      <c r="E17" s="46"/>
      <c r="F17" s="48"/>
      <c r="G17" s="147"/>
    </row>
    <row r="21" spans="1:7" x14ac:dyDescent="0.2">
      <c r="D21" s="48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8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1</vt:lpstr>
      <vt:lpstr>Table 2</vt:lpstr>
      <vt:lpstr>Table 3</vt:lpstr>
      <vt:lpstr>Table 4</vt:lpstr>
      <vt:lpstr>Table 5</vt:lpstr>
      <vt:lpstr>Table 6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2025-11-21T10:27:08Z</dcterms:created>
  <dcterms:modified xsi:type="dcterms:W3CDTF">2025-11-21T10:40:44Z</dcterms:modified>
</cp:coreProperties>
</file>